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0736" windowHeight="11760"/>
  </bookViews>
  <sheets>
    <sheet name="REKAP RASTRA 2018" sheetId="1" r:id="rId1"/>
    <sheet name="-" sheetId="3" r:id="rId2"/>
  </sheets>
  <definedNames>
    <definedName name="_xlnm.Print_Area" localSheetId="0">'REKAP RASTRA 2018'!$A$1:$U$41</definedName>
  </definedNames>
  <calcPr calcId="145621"/>
</workbook>
</file>

<file path=xl/calcChain.xml><?xml version="1.0" encoding="utf-8"?>
<calcChain xmlns="http://schemas.openxmlformats.org/spreadsheetml/2006/main">
  <c r="S10" i="1"/>
  <c r="R10"/>
  <c r="Q10"/>
  <c r="P10"/>
  <c r="O10"/>
  <c r="N10"/>
  <c r="M10"/>
  <c r="L10"/>
  <c r="T19"/>
  <c r="S19"/>
  <c r="R19"/>
  <c r="Q19"/>
  <c r="P19"/>
  <c r="O19"/>
  <c r="N19"/>
  <c r="M19"/>
  <c r="L19"/>
  <c r="K19"/>
  <c r="J19"/>
  <c r="I19"/>
  <c r="H19"/>
  <c r="D28"/>
  <c r="D19"/>
  <c r="K10"/>
  <c r="J10"/>
  <c r="I10"/>
  <c r="H10"/>
  <c r="F10"/>
  <c r="E10"/>
  <c r="D10"/>
  <c r="D29" s="1"/>
  <c r="C10"/>
  <c r="G10" l="1"/>
  <c r="G19"/>
  <c r="G28"/>
  <c r="S29" i="3"/>
  <c r="U27"/>
  <c r="U10"/>
  <c r="U25"/>
  <c r="R29"/>
  <c r="Q29"/>
  <c r="P29"/>
  <c r="O29"/>
  <c r="N29"/>
  <c r="M29"/>
  <c r="L29"/>
  <c r="L30" s="1"/>
  <c r="K29"/>
  <c r="J29"/>
  <c r="I29"/>
  <c r="H29"/>
  <c r="G29"/>
  <c r="E29"/>
  <c r="D29"/>
  <c r="C29"/>
  <c r="U28"/>
  <c r="F28"/>
  <c r="F27"/>
  <c r="U26"/>
  <c r="F26"/>
  <c r="F25"/>
  <c r="U24"/>
  <c r="F24"/>
  <c r="U23"/>
  <c r="V23"/>
  <c r="F23"/>
  <c r="U22"/>
  <c r="F22"/>
  <c r="F29" s="1"/>
  <c r="E20"/>
  <c r="D20"/>
  <c r="C20"/>
  <c r="U19"/>
  <c r="F19"/>
  <c r="U18"/>
  <c r="F18"/>
  <c r="U17"/>
  <c r="F17"/>
  <c r="U16"/>
  <c r="F16"/>
  <c r="U15"/>
  <c r="F15"/>
  <c r="U14"/>
  <c r="F14"/>
  <c r="U13"/>
  <c r="F13"/>
  <c r="F20" s="1"/>
  <c r="G30"/>
  <c r="E11"/>
  <c r="E30" s="1"/>
  <c r="D11"/>
  <c r="D30" s="1"/>
  <c r="C11"/>
  <c r="C30" s="1"/>
  <c r="F10"/>
  <c r="U9"/>
  <c r="F9"/>
  <c r="U8"/>
  <c r="F8"/>
  <c r="U7"/>
  <c r="V7"/>
  <c r="F7"/>
  <c r="U6"/>
  <c r="F6"/>
  <c r="F11" s="1"/>
  <c r="F30" s="1"/>
  <c r="AC30" i="1"/>
  <c r="AC31" s="1"/>
  <c r="S28"/>
  <c r="R28"/>
  <c r="Q28"/>
  <c r="P28"/>
  <c r="P29" s="1"/>
  <c r="O28"/>
  <c r="O29" s="1"/>
  <c r="N28"/>
  <c r="N29" s="1"/>
  <c r="M28"/>
  <c r="M29" s="1"/>
  <c r="L28"/>
  <c r="L29" s="1"/>
  <c r="K28"/>
  <c r="K29" s="1"/>
  <c r="J28"/>
  <c r="J29" s="1"/>
  <c r="I28"/>
  <c r="I29" s="1"/>
  <c r="H28"/>
  <c r="H29" s="1"/>
  <c r="F28"/>
  <c r="E28"/>
  <c r="C28"/>
  <c r="T28"/>
  <c r="F19"/>
  <c r="E19"/>
  <c r="C19"/>
  <c r="G29" l="1"/>
  <c r="F29"/>
  <c r="C29"/>
  <c r="E29"/>
  <c r="Q29"/>
  <c r="R29"/>
  <c r="S29"/>
  <c r="V25" i="3"/>
  <c r="W23"/>
  <c r="V8"/>
  <c r="W9"/>
  <c r="V10"/>
  <c r="T29" i="1"/>
  <c r="S30" i="3"/>
  <c r="W24"/>
  <c r="V24"/>
  <c r="T29"/>
  <c r="W28"/>
  <c r="J30"/>
  <c r="V14"/>
  <c r="V15"/>
  <c r="V16"/>
  <c r="V17"/>
  <c r="V18"/>
  <c r="V19"/>
  <c r="W10"/>
  <c r="W26"/>
  <c r="H30"/>
  <c r="V9"/>
  <c r="V22"/>
  <c r="I30"/>
  <c r="V28"/>
  <c r="N30"/>
  <c r="W27"/>
  <c r="V27"/>
  <c r="R30"/>
  <c r="V26"/>
  <c r="W25"/>
  <c r="Q30"/>
  <c r="O30"/>
  <c r="M30"/>
  <c r="W22"/>
  <c r="U29"/>
  <c r="K30"/>
  <c r="W19"/>
  <c r="P30"/>
  <c r="W18"/>
  <c r="W17"/>
  <c r="W16"/>
  <c r="W15"/>
  <c r="W14"/>
  <c r="U20"/>
  <c r="W8"/>
  <c r="U11"/>
  <c r="W29" l="1"/>
  <c r="V29"/>
  <c r="V13"/>
  <c r="V6"/>
  <c r="T30"/>
  <c r="W13"/>
  <c r="W6"/>
  <c r="W20"/>
  <c r="U30"/>
  <c r="W11"/>
  <c r="V20" l="1"/>
  <c r="V11"/>
  <c r="W30"/>
  <c r="V30" l="1"/>
</calcChain>
</file>

<file path=xl/comments1.xml><?xml version="1.0" encoding="utf-8"?>
<comments xmlns="http://schemas.openxmlformats.org/spreadsheetml/2006/main">
  <authors>
    <author>User</author>
  </authors>
  <commentList>
    <comment ref="V5" authorId="0">
      <text>
        <r>
          <rPr>
            <b/>
            <sz val="9"/>
            <rFont val="Tahoma"/>
            <family val="2"/>
          </rPr>
          <t>User:</t>
        </r>
        <r>
          <rPr>
            <sz val="9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<sst xmlns="http://schemas.openxmlformats.org/spreadsheetml/2006/main" count="123" uniqueCount="78">
  <si>
    <t>NO</t>
  </si>
  <si>
    <t>KABUPATEN/KOTA</t>
  </si>
  <si>
    <t>JML  KEC</t>
  </si>
  <si>
    <t>JML TD</t>
  </si>
  <si>
    <t>JML  KPM</t>
  </si>
  <si>
    <t xml:space="preserve">RENCANA  PERBULAN </t>
  </si>
  <si>
    <t>Total Penyaluran Jan-Des</t>
  </si>
  <si>
    <t xml:space="preserve">JAN </t>
  </si>
  <si>
    <t xml:space="preserve">FEB </t>
  </si>
  <si>
    <t xml:space="preserve">MARET </t>
  </si>
  <si>
    <t xml:space="preserve">APRIL </t>
  </si>
  <si>
    <t xml:space="preserve">MEI </t>
  </si>
  <si>
    <t xml:space="preserve">JUNI </t>
  </si>
  <si>
    <t xml:space="preserve">JULI </t>
  </si>
  <si>
    <t xml:space="preserve">AGUSTUS </t>
  </si>
  <si>
    <t>SEPTEMBER</t>
  </si>
  <si>
    <t>OKTOBER</t>
  </si>
  <si>
    <t xml:space="preserve">NOVEMBER </t>
  </si>
  <si>
    <t>DESEMBER</t>
  </si>
  <si>
    <t>I</t>
  </si>
  <si>
    <t xml:space="preserve">Wil. Kerja Padang </t>
  </si>
  <si>
    <t xml:space="preserve">Kep. Mentawai </t>
  </si>
  <si>
    <t xml:space="preserve">Kota Padang </t>
  </si>
  <si>
    <t xml:space="preserve">Kota Pariaman </t>
  </si>
  <si>
    <t xml:space="preserve">Kab. Pdg Pariaman </t>
  </si>
  <si>
    <t xml:space="preserve">Kab. Pesisir Selatan </t>
  </si>
  <si>
    <t xml:space="preserve">Sub Jumlah I </t>
  </si>
  <si>
    <t>II</t>
  </si>
  <si>
    <t xml:space="preserve">Sub Divre Bukittinggi </t>
  </si>
  <si>
    <t xml:space="preserve">Kab. Agam </t>
  </si>
  <si>
    <t xml:space="preserve">Kota Bukittinggi </t>
  </si>
  <si>
    <t>Kota Pdg Panjang</t>
  </si>
  <si>
    <t xml:space="preserve">Kota Payakumbuh </t>
  </si>
  <si>
    <t>Total Penyaluran</t>
  </si>
  <si>
    <t xml:space="preserve">Kab. 50 Kota </t>
  </si>
  <si>
    <t xml:space="preserve">Kab. Pasaman </t>
  </si>
  <si>
    <t>Kab. Pasaman Barat</t>
  </si>
  <si>
    <t>Sub Jumlah II</t>
  </si>
  <si>
    <t>III</t>
  </si>
  <si>
    <t xml:space="preserve">Sub Divre Solok </t>
  </si>
  <si>
    <t>Kab. Dharmasraya</t>
  </si>
  <si>
    <t xml:space="preserve">Kota Sawahlunto </t>
  </si>
  <si>
    <t xml:space="preserve">Kota Solok </t>
  </si>
  <si>
    <t xml:space="preserve">Kab. Sijunjung </t>
  </si>
  <si>
    <t xml:space="preserve">Kab. Solok </t>
  </si>
  <si>
    <t xml:space="preserve">Kab. Solok Selatan </t>
  </si>
  <si>
    <t xml:space="preserve">Kab. Tanah Datar </t>
  </si>
  <si>
    <t>Sub Jumlah III</t>
  </si>
  <si>
    <t xml:space="preserve">Jumlah Total </t>
  </si>
  <si>
    <t xml:space="preserve"> </t>
  </si>
  <si>
    <t xml:space="preserve">                                                        </t>
  </si>
  <si>
    <t xml:space="preserve">KEPALA BIRO PEREKONOMIAN </t>
  </si>
  <si>
    <t xml:space="preserve">SELAKU </t>
  </si>
  <si>
    <t xml:space="preserve">SEKRETARIS TIM KOORDINASI RASTRA PROVINSI SUMATERA BARAT </t>
  </si>
  <si>
    <t>dto</t>
  </si>
  <si>
    <t>HERI NOFIARDI,SE.MM</t>
  </si>
  <si>
    <t xml:space="preserve">NIP. 19621119 198611 1 001 </t>
  </si>
  <si>
    <t>DATA REALISASI PEMBAYARAN HARGA TEBUS RASTRA  TAHUN 2017</t>
  </si>
  <si>
    <t>REALISASI PEMBAYARAN HPB TAHUN 2016 (Kg)</t>
  </si>
  <si>
    <t xml:space="preserve"> TOTAL  PEMBAYARAN JAN S/Des (Rp) </t>
  </si>
  <si>
    <t xml:space="preserve">PEMBAYARAN JAN S/D DES (Rp) </t>
  </si>
  <si>
    <t xml:space="preserve">SISA  PEMBAYARAN JAN S/Des (Rp) </t>
  </si>
  <si>
    <t>%  LUNAS</t>
  </si>
  <si>
    <t>AGUST</t>
  </si>
  <si>
    <t>SEPT</t>
  </si>
  <si>
    <t>OKT</t>
  </si>
  <si>
    <t>NOV</t>
  </si>
  <si>
    <t>DES</t>
  </si>
  <si>
    <t>TOTAL PENYALURAN (Jan-Des)Kg</t>
  </si>
  <si>
    <t xml:space="preserve">Padang,    26 Januari  2018 </t>
  </si>
  <si>
    <t>JML DESA/NAGARI</t>
  </si>
  <si>
    <t>JML  KPM     (KK)</t>
  </si>
  <si>
    <t>PAGU 1 BULAN  ( Kg)</t>
  </si>
  <si>
    <t>ket</t>
  </si>
  <si>
    <t xml:space="preserve">Padang,   20  APRIL  2018 </t>
  </si>
  <si>
    <t>REALISASI TAHUN 2018 (Kg)</t>
  </si>
  <si>
    <t>DATA REALISASI PENDISTRIBUSIAN BERAS SEJAHTERA UNTUK KELUARGA PENERIMA MANFAAT (RASTRA)  PROGAM TAHUN 2018</t>
  </si>
  <si>
    <t>April akan beralih ke BPNT</t>
  </si>
</sst>
</file>

<file path=xl/styles.xml><?xml version="1.0" encoding="utf-8"?>
<styleSheet xmlns="http://schemas.openxmlformats.org/spreadsheetml/2006/main">
  <numFmts count="4"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(* #,##0_);_(* \(#,##0\);_(* &quot;-&quot;??_);_(@_)"/>
  </numFmts>
  <fonts count="5">
    <font>
      <sz val="11"/>
      <color theme="1"/>
      <name val="Calibri"/>
      <charset val="134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Tahoma"/>
      <family val="2"/>
    </font>
    <font>
      <sz val="9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4506668294322"/>
        <bgColor indexed="64"/>
      </patternFill>
    </fill>
  </fills>
  <borders count="16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 style="hair">
        <color auto="1"/>
      </bottom>
      <diagonal/>
    </border>
    <border>
      <left style="thick">
        <color auto="1"/>
      </left>
      <right style="thick">
        <color auto="1"/>
      </right>
      <top style="hair">
        <color auto="1"/>
      </top>
      <bottom style="hair">
        <color auto="1"/>
      </bottom>
      <diagonal/>
    </border>
    <border>
      <left style="thick">
        <color auto="1"/>
      </left>
      <right style="thick">
        <color auto="1"/>
      </right>
      <top style="hair">
        <color auto="1"/>
      </top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 style="hair">
        <color auto="1"/>
      </bottom>
      <diagonal/>
    </border>
    <border>
      <left/>
      <right style="thick">
        <color auto="1"/>
      </right>
      <top/>
      <bottom style="hair">
        <color auto="1"/>
      </bottom>
      <diagonal/>
    </border>
    <border>
      <left style="thick">
        <color auto="1"/>
      </left>
      <right style="thick">
        <color auto="1"/>
      </right>
      <top style="hair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91">
    <xf numFmtId="0" fontId="0" fillId="0" borderId="0" xfId="0"/>
    <xf numFmtId="0" fontId="1" fillId="0" borderId="0" xfId="0" applyFont="1" applyAlignment="1">
      <alignment horizont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6" xfId="0" applyFont="1" applyBorder="1"/>
    <xf numFmtId="0" fontId="0" fillId="0" borderId="6" xfId="0" applyBorder="1"/>
    <xf numFmtId="0" fontId="0" fillId="0" borderId="7" xfId="0" applyBorder="1" applyAlignment="1">
      <alignment horizontal="center" vertical="center"/>
    </xf>
    <xf numFmtId="0" fontId="0" fillId="0" borderId="7" xfId="0" applyBorder="1"/>
    <xf numFmtId="166" fontId="0" fillId="0" borderId="7" xfId="1" applyNumberFormat="1" applyFont="1" applyBorder="1"/>
    <xf numFmtId="166" fontId="0" fillId="0" borderId="7" xfId="1" applyNumberFormat="1" applyFont="1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8" xfId="0" applyBorder="1"/>
    <xf numFmtId="166" fontId="0" fillId="0" borderId="8" xfId="1" applyNumberFormat="1" applyFont="1" applyBorder="1"/>
    <xf numFmtId="0" fontId="1" fillId="0" borderId="5" xfId="0" applyFont="1" applyBorder="1" applyAlignment="1">
      <alignment horizontal="center" vertical="center"/>
    </xf>
    <xf numFmtId="0" fontId="1" fillId="3" borderId="5" xfId="0" applyFont="1" applyFill="1" applyBorder="1"/>
    <xf numFmtId="166" fontId="1" fillId="3" borderId="5" xfId="1" applyNumberFormat="1" applyFont="1" applyFill="1" applyBorder="1"/>
    <xf numFmtId="166" fontId="1" fillId="0" borderId="6" xfId="1" applyNumberFormat="1" applyFont="1" applyBorder="1"/>
    <xf numFmtId="0" fontId="1" fillId="0" borderId="6" xfId="0" applyFont="1" applyBorder="1" applyAlignment="1">
      <alignment horizontal="center"/>
    </xf>
    <xf numFmtId="166" fontId="2" fillId="0" borderId="7" xfId="1" applyNumberFormat="1" applyFont="1" applyBorder="1"/>
    <xf numFmtId="0" fontId="0" fillId="0" borderId="7" xfId="0" applyFont="1" applyBorder="1" applyAlignment="1">
      <alignment horizontal="center" vertical="center"/>
    </xf>
    <xf numFmtId="0" fontId="0" fillId="0" borderId="7" xfId="0" applyFont="1" applyBorder="1"/>
    <xf numFmtId="0" fontId="0" fillId="0" borderId="8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" fillId="2" borderId="5" xfId="0" applyFont="1" applyFill="1" applyBorder="1"/>
    <xf numFmtId="166" fontId="1" fillId="2" borderId="5" xfId="1" applyNumberFormat="1" applyFont="1" applyFill="1" applyBorder="1"/>
    <xf numFmtId="0" fontId="0" fillId="2" borderId="4" xfId="0" applyFill="1" applyBorder="1" applyAlignment="1">
      <alignment horizontal="center" vertical="center"/>
    </xf>
    <xf numFmtId="165" fontId="0" fillId="0" borderId="0" xfId="0" applyNumberFormat="1"/>
    <xf numFmtId="166" fontId="0" fillId="0" borderId="0" xfId="0" applyNumberFormat="1"/>
    <xf numFmtId="166" fontId="0" fillId="0" borderId="7" xfId="1" applyNumberFormat="1" applyFont="1" applyBorder="1" applyAlignment="1">
      <alignment horizontal="center" vertical="top"/>
    </xf>
    <xf numFmtId="166" fontId="0" fillId="0" borderId="9" xfId="1" applyNumberFormat="1" applyFont="1" applyFill="1" applyBorder="1"/>
    <xf numFmtId="166" fontId="0" fillId="0" borderId="8" xfId="1" applyNumberFormat="1" applyFont="1" applyBorder="1" applyAlignment="1">
      <alignment horizontal="center"/>
    </xf>
    <xf numFmtId="166" fontId="0" fillId="0" borderId="7" xfId="1" applyNumberFormat="1" applyFont="1" applyBorder="1" applyAlignment="1">
      <alignment horizontal="center" vertical="center"/>
    </xf>
    <xf numFmtId="166" fontId="1" fillId="2" borderId="5" xfId="0" applyNumberFormat="1" applyFont="1" applyFill="1" applyBorder="1"/>
    <xf numFmtId="0" fontId="1" fillId="0" borderId="0" xfId="0" applyFont="1"/>
    <xf numFmtId="0" fontId="0" fillId="0" borderId="0" xfId="0" applyAlignment="1">
      <alignment wrapText="1"/>
    </xf>
    <xf numFmtId="0" fontId="0" fillId="4" borderId="0" xfId="0" applyFill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2" borderId="11" xfId="0" applyFont="1" applyFill="1" applyBorder="1" applyAlignment="1">
      <alignment wrapText="1"/>
    </xf>
    <xf numFmtId="0" fontId="0" fillId="0" borderId="12" xfId="0" applyBorder="1"/>
    <xf numFmtId="0" fontId="1" fillId="4" borderId="1" xfId="0" applyFont="1" applyFill="1" applyBorder="1" applyAlignment="1">
      <alignment horizontal="center" wrapText="1"/>
    </xf>
    <xf numFmtId="0" fontId="0" fillId="0" borderId="13" xfId="0" applyBorder="1"/>
    <xf numFmtId="166" fontId="0" fillId="0" borderId="9" xfId="1" applyNumberFormat="1" applyFont="1" applyBorder="1" applyAlignment="1">
      <alignment horizontal="center" vertical="top"/>
    </xf>
    <xf numFmtId="165" fontId="0" fillId="0" borderId="9" xfId="0" applyNumberFormat="1" applyBorder="1"/>
    <xf numFmtId="43" fontId="0" fillId="0" borderId="6" xfId="1" applyFont="1" applyBorder="1" applyAlignment="1">
      <alignment horizontal="center"/>
    </xf>
    <xf numFmtId="166" fontId="1" fillId="3" borderId="5" xfId="1" applyNumberFormat="1" applyFont="1" applyFill="1" applyBorder="1" applyAlignment="1">
      <alignment horizontal="center" vertical="center"/>
    </xf>
    <xf numFmtId="166" fontId="1" fillId="2" borderId="5" xfId="0" applyNumberFormat="1" applyFont="1" applyFill="1" applyBorder="1" applyAlignment="1">
      <alignment horizontal="center"/>
    </xf>
    <xf numFmtId="165" fontId="0" fillId="5" borderId="5" xfId="0" applyNumberFormat="1" applyFill="1" applyBorder="1"/>
    <xf numFmtId="0" fontId="1" fillId="0" borderId="0" xfId="0" applyFont="1" applyAlignment="1">
      <alignment wrapText="1"/>
    </xf>
    <xf numFmtId="0" fontId="0" fillId="0" borderId="0" xfId="0" applyAlignment="1"/>
    <xf numFmtId="0" fontId="0" fillId="2" borderId="5" xfId="0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166" fontId="0" fillId="0" borderId="8" xfId="1" applyNumberFormat="1" applyFont="1" applyBorder="1" applyAlignment="1">
      <alignment horizontal="center" vertical="center"/>
    </xf>
    <xf numFmtId="166" fontId="1" fillId="3" borderId="5" xfId="0" applyNumberFormat="1" applyFont="1" applyFill="1" applyBorder="1"/>
    <xf numFmtId="0" fontId="0" fillId="2" borderId="8" xfId="0" applyFill="1" applyBorder="1" applyAlignment="1">
      <alignment horizontal="center" vertical="center"/>
    </xf>
    <xf numFmtId="166" fontId="1" fillId="2" borderId="5" xfId="1" applyNumberFormat="1" applyFont="1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1" fillId="0" borderId="0" xfId="0" applyFont="1" applyAlignment="1"/>
    <xf numFmtId="2" fontId="0" fillId="0" borderId="7" xfId="0" applyNumberFormat="1" applyBorder="1" applyAlignment="1">
      <alignment horizontal="center"/>
    </xf>
    <xf numFmtId="2" fontId="0" fillId="2" borderId="5" xfId="0" applyNumberFormat="1" applyFill="1" applyBorder="1" applyAlignment="1">
      <alignment horizontal="center"/>
    </xf>
    <xf numFmtId="164" fontId="0" fillId="0" borderId="0" xfId="2" applyFont="1"/>
    <xf numFmtId="165" fontId="0" fillId="0" borderId="5" xfId="0" applyNumberFormat="1" applyBorder="1"/>
    <xf numFmtId="0" fontId="0" fillId="0" borderId="15" xfId="0" applyBorder="1"/>
    <xf numFmtId="0" fontId="0" fillId="0" borderId="4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164" fontId="1" fillId="3" borderId="5" xfId="2" applyFont="1" applyFill="1" applyBorder="1" applyAlignment="1">
      <alignment horizontal="center"/>
    </xf>
    <xf numFmtId="164" fontId="1" fillId="3" borderId="5" xfId="2" applyFont="1" applyFill="1" applyBorder="1" applyAlignment="1">
      <alignment horizontal="center" vertical="center"/>
    </xf>
    <xf numFmtId="164" fontId="1" fillId="2" borderId="5" xfId="2" applyFont="1" applyFill="1" applyBorder="1" applyAlignment="1">
      <alignment horizontal="center"/>
    </xf>
    <xf numFmtId="2" fontId="0" fillId="0" borderId="7" xfId="0" applyNumberForma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0" fillId="2" borderId="2" xfId="0" applyFill="1" applyBorder="1" applyAlignment="1">
      <alignment horizontal="center" wrapText="1"/>
    </xf>
    <xf numFmtId="0" fontId="0" fillId="0" borderId="3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0" xfId="0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2" borderId="4" xfId="0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wrapText="1"/>
    </xf>
    <xf numFmtId="0" fontId="1" fillId="0" borderId="3" xfId="0" applyFont="1" applyBorder="1" applyAlignment="1">
      <alignment wrapText="1"/>
    </xf>
    <xf numFmtId="0" fontId="1" fillId="0" borderId="10" xfId="0" applyFont="1" applyBorder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</cellXfs>
  <cellStyles count="3">
    <cellStyle name="Comma" xfId="1" builtinId="3"/>
    <cellStyle name="Comma [0]" xfId="2" builtinId="6"/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D41"/>
  <sheetViews>
    <sheetView tabSelected="1" workbookViewId="0">
      <selection activeCell="Y8" sqref="Y8"/>
    </sheetView>
  </sheetViews>
  <sheetFormatPr defaultColWidth="9" defaultRowHeight="14.4"/>
  <cols>
    <col min="1" max="1" width="4.88671875" customWidth="1"/>
    <col min="2" max="2" width="19.5546875" customWidth="1"/>
    <col min="3" max="3" width="7" customWidth="1"/>
    <col min="4" max="4" width="9.5546875" customWidth="1"/>
    <col min="5" max="5" width="5.109375" customWidth="1"/>
    <col min="6" max="6" width="9.33203125" customWidth="1"/>
    <col min="7" max="7" width="11.5546875" customWidth="1"/>
    <col min="8" max="8" width="10.5546875" customWidth="1"/>
    <col min="9" max="9" width="10.88671875" customWidth="1"/>
    <col min="10" max="13" width="10.33203125" customWidth="1"/>
    <col min="14" max="14" width="10.44140625" customWidth="1"/>
    <col min="15" max="15" width="10.33203125" customWidth="1"/>
    <col min="16" max="16" width="10.88671875" customWidth="1"/>
    <col min="17" max="17" width="10.5546875" customWidth="1"/>
    <col min="18" max="18" width="10.88671875" customWidth="1"/>
    <col min="19" max="19" width="10.6640625" customWidth="1"/>
    <col min="20" max="20" width="11.44140625" customWidth="1"/>
    <col min="21" max="21" width="14.44140625" customWidth="1"/>
  </cols>
  <sheetData>
    <row r="1" spans="1:24" s="50" customFormat="1" ht="15" customHeight="1">
      <c r="A1" s="74" t="s">
        <v>76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58"/>
    </row>
    <row r="2" spans="1:24" ht="15" thickBot="1"/>
    <row r="3" spans="1:24" ht="16.5" customHeight="1" thickTop="1" thickBot="1">
      <c r="A3" s="81" t="s">
        <v>0</v>
      </c>
      <c r="B3" s="81" t="s">
        <v>1</v>
      </c>
      <c r="C3" s="81" t="s">
        <v>2</v>
      </c>
      <c r="D3" s="65"/>
      <c r="E3" s="81" t="s">
        <v>3</v>
      </c>
      <c r="F3" s="81" t="s">
        <v>71</v>
      </c>
      <c r="G3" s="81" t="s">
        <v>72</v>
      </c>
      <c r="H3" s="75" t="s">
        <v>75</v>
      </c>
      <c r="I3" s="76"/>
      <c r="J3" s="76"/>
      <c r="K3" s="76"/>
      <c r="L3" s="76"/>
      <c r="M3" s="76"/>
      <c r="N3" s="76"/>
      <c r="O3" s="76"/>
      <c r="P3" s="76"/>
      <c r="Q3" s="76"/>
      <c r="R3" s="76"/>
      <c r="S3" s="77"/>
      <c r="T3" s="79" t="s">
        <v>6</v>
      </c>
      <c r="U3" s="81" t="s">
        <v>73</v>
      </c>
    </row>
    <row r="4" spans="1:24" ht="71.25" customHeight="1" thickTop="1" thickBot="1">
      <c r="A4" s="80"/>
      <c r="B4" s="80"/>
      <c r="C4" s="80"/>
      <c r="D4" s="64" t="s">
        <v>70</v>
      </c>
      <c r="E4" s="80"/>
      <c r="F4" s="80"/>
      <c r="G4" s="83"/>
      <c r="H4" s="51" t="s">
        <v>7</v>
      </c>
      <c r="I4" s="51" t="s">
        <v>8</v>
      </c>
      <c r="J4" s="51" t="s">
        <v>9</v>
      </c>
      <c r="K4" s="51" t="s">
        <v>10</v>
      </c>
      <c r="L4" s="51" t="s">
        <v>11</v>
      </c>
      <c r="M4" s="51" t="s">
        <v>12</v>
      </c>
      <c r="N4" s="51" t="s">
        <v>13</v>
      </c>
      <c r="O4" s="51" t="s">
        <v>14</v>
      </c>
      <c r="P4" s="51" t="s">
        <v>15</v>
      </c>
      <c r="Q4" s="51" t="s">
        <v>16</v>
      </c>
      <c r="R4" s="51" t="s">
        <v>17</v>
      </c>
      <c r="S4" s="51" t="s">
        <v>18</v>
      </c>
      <c r="T4" s="80"/>
      <c r="U4" s="80"/>
    </row>
    <row r="5" spans="1:24" ht="15" thickTop="1">
      <c r="A5" s="4" t="s">
        <v>19</v>
      </c>
      <c r="B5" s="5" t="s">
        <v>20</v>
      </c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</row>
    <row r="6" spans="1:24">
      <c r="A6" s="7">
        <v>1</v>
      </c>
      <c r="B6" s="8" t="s">
        <v>21</v>
      </c>
      <c r="C6" s="66">
        <v>10</v>
      </c>
      <c r="D6" s="66">
        <v>43</v>
      </c>
      <c r="E6" s="66">
        <v>10</v>
      </c>
      <c r="F6" s="9">
        <v>9273</v>
      </c>
      <c r="G6" s="9">
        <v>92730</v>
      </c>
      <c r="H6" s="9">
        <v>92730</v>
      </c>
      <c r="I6" s="9">
        <v>92730</v>
      </c>
      <c r="J6" s="9">
        <v>92730</v>
      </c>
      <c r="K6" s="9">
        <v>92730</v>
      </c>
      <c r="L6" s="32"/>
      <c r="M6" s="32"/>
      <c r="N6" s="32"/>
      <c r="O6" s="32"/>
      <c r="P6" s="32"/>
      <c r="Q6" s="32"/>
      <c r="R6" s="32"/>
      <c r="S6" s="32"/>
      <c r="T6" s="32"/>
      <c r="U6" s="59"/>
    </row>
    <row r="7" spans="1:24">
      <c r="A7" s="7">
        <v>2</v>
      </c>
      <c r="B7" s="8" t="s">
        <v>23</v>
      </c>
      <c r="C7" s="66">
        <v>4</v>
      </c>
      <c r="D7" s="66">
        <v>71</v>
      </c>
      <c r="E7" s="66">
        <v>4</v>
      </c>
      <c r="F7" s="9">
        <v>2983</v>
      </c>
      <c r="G7" s="9">
        <v>29830</v>
      </c>
      <c r="H7" s="9">
        <v>29830</v>
      </c>
      <c r="I7" s="9">
        <v>29830</v>
      </c>
      <c r="J7" s="9">
        <v>29830</v>
      </c>
      <c r="K7" s="9">
        <v>29830</v>
      </c>
      <c r="L7" s="32"/>
      <c r="M7" s="32"/>
      <c r="N7" s="32"/>
      <c r="O7" s="32"/>
      <c r="P7" s="32"/>
      <c r="Q7" s="32"/>
      <c r="R7" s="32"/>
      <c r="S7" s="32"/>
      <c r="T7" s="32"/>
      <c r="U7" s="59"/>
    </row>
    <row r="8" spans="1:24">
      <c r="A8" s="7">
        <v>3</v>
      </c>
      <c r="B8" s="8" t="s">
        <v>24</v>
      </c>
      <c r="C8" s="66">
        <v>17</v>
      </c>
      <c r="D8" s="66">
        <v>60</v>
      </c>
      <c r="E8" s="66">
        <v>17</v>
      </c>
      <c r="F8" s="9">
        <v>19615</v>
      </c>
      <c r="G8" s="9">
        <v>196150</v>
      </c>
      <c r="H8" s="9">
        <v>196150</v>
      </c>
      <c r="I8" s="9">
        <v>196150</v>
      </c>
      <c r="J8" s="9">
        <v>196150</v>
      </c>
      <c r="K8" s="9">
        <v>196150</v>
      </c>
      <c r="L8" s="32"/>
      <c r="M8" s="32"/>
      <c r="N8" s="32"/>
      <c r="O8" s="32"/>
      <c r="P8" s="32"/>
      <c r="Q8" s="32"/>
      <c r="R8" s="32"/>
      <c r="S8" s="32"/>
      <c r="T8" s="32"/>
      <c r="U8" s="59"/>
    </row>
    <row r="9" spans="1:24" ht="15" thickBot="1">
      <c r="A9" s="7">
        <v>4</v>
      </c>
      <c r="B9" s="12" t="s">
        <v>25</v>
      </c>
      <c r="C9" s="67">
        <v>15</v>
      </c>
      <c r="D9" s="67">
        <v>182</v>
      </c>
      <c r="E9" s="67">
        <v>115</v>
      </c>
      <c r="F9" s="13">
        <v>21868</v>
      </c>
      <c r="G9" s="9">
        <v>218660</v>
      </c>
      <c r="H9" s="9">
        <v>218660</v>
      </c>
      <c r="I9" s="9">
        <v>218660</v>
      </c>
      <c r="J9" s="9">
        <v>218660</v>
      </c>
      <c r="K9" s="9">
        <v>218660</v>
      </c>
      <c r="L9" s="9"/>
      <c r="M9" s="9"/>
      <c r="N9" s="53"/>
      <c r="O9" s="53"/>
      <c r="P9" s="53"/>
      <c r="Q9" s="53"/>
      <c r="R9" s="53"/>
      <c r="S9" s="53"/>
      <c r="T9" s="32"/>
      <c r="U9" s="59"/>
    </row>
    <row r="10" spans="1:24" ht="15.6" thickTop="1" thickBot="1">
      <c r="A10" s="52"/>
      <c r="B10" s="15" t="s">
        <v>26</v>
      </c>
      <c r="C10" s="68">
        <f>C6+C7+C8+C9</f>
        <v>46</v>
      </c>
      <c r="D10" s="68">
        <f t="shared" ref="D10:K10" si="0">D6+D7+D8+D9</f>
        <v>356</v>
      </c>
      <c r="E10" s="68">
        <f t="shared" si="0"/>
        <v>146</v>
      </c>
      <c r="F10" s="70">
        <f t="shared" si="0"/>
        <v>53739</v>
      </c>
      <c r="G10" s="70">
        <f t="shared" si="0"/>
        <v>537370</v>
      </c>
      <c r="H10" s="70">
        <f t="shared" si="0"/>
        <v>537370</v>
      </c>
      <c r="I10" s="70">
        <f t="shared" si="0"/>
        <v>537370</v>
      </c>
      <c r="J10" s="70">
        <f t="shared" si="0"/>
        <v>537370</v>
      </c>
      <c r="K10" s="70">
        <f t="shared" si="0"/>
        <v>537370</v>
      </c>
      <c r="L10" s="70">
        <f t="shared" ref="L10" si="1">L6+L7+L8+L9</f>
        <v>0</v>
      </c>
      <c r="M10" s="70">
        <f t="shared" ref="M10" si="2">M6+M7+M8+M9</f>
        <v>0</v>
      </c>
      <c r="N10" s="70">
        <f t="shared" ref="N10" si="3">N6+N7+N8+N9</f>
        <v>0</v>
      </c>
      <c r="O10" s="70">
        <f t="shared" ref="O10" si="4">O6+O7+O8+O9</f>
        <v>0</v>
      </c>
      <c r="P10" s="70">
        <f t="shared" ref="P10" si="5">P6+P7+P8+P9</f>
        <v>0</v>
      </c>
      <c r="Q10" s="70">
        <f t="shared" ref="Q10" si="6">Q6+Q7+Q8+Q9</f>
        <v>0</v>
      </c>
      <c r="R10" s="70">
        <f t="shared" ref="R10" si="7">R6+R7+R8+R9</f>
        <v>0</v>
      </c>
      <c r="S10" s="70">
        <f t="shared" ref="S10" si="8">S6+S7+S8+S9</f>
        <v>0</v>
      </c>
      <c r="T10" s="71"/>
      <c r="U10" s="59"/>
    </row>
    <row r="11" spans="1:24" ht="15" thickTop="1">
      <c r="A11" s="52" t="s">
        <v>27</v>
      </c>
      <c r="B11" s="5" t="s">
        <v>28</v>
      </c>
      <c r="C11" s="18"/>
      <c r="D11" s="18"/>
      <c r="E11" s="18"/>
      <c r="F11" s="5"/>
      <c r="G11" s="5"/>
      <c r="H11" s="18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59"/>
    </row>
    <row r="12" spans="1:24">
      <c r="A12" s="7">
        <v>6</v>
      </c>
      <c r="B12" s="8" t="s">
        <v>29</v>
      </c>
      <c r="C12" s="66">
        <v>16</v>
      </c>
      <c r="D12" s="66">
        <v>82</v>
      </c>
      <c r="E12" s="66">
        <v>43</v>
      </c>
      <c r="F12" s="9">
        <v>23612</v>
      </c>
      <c r="G12" s="9">
        <v>236120</v>
      </c>
      <c r="H12" s="9">
        <v>236120</v>
      </c>
      <c r="I12" s="9">
        <v>236120</v>
      </c>
      <c r="J12" s="9">
        <v>236120</v>
      </c>
      <c r="K12" s="9">
        <v>236120</v>
      </c>
      <c r="L12" s="9"/>
      <c r="M12" s="9"/>
      <c r="N12" s="9"/>
      <c r="O12" s="9"/>
      <c r="P12" s="9"/>
      <c r="Q12" s="32"/>
      <c r="R12" s="32"/>
      <c r="S12" s="32"/>
      <c r="T12" s="32"/>
      <c r="U12" s="59"/>
    </row>
    <row r="13" spans="1:24">
      <c r="A13" s="7">
        <v>7</v>
      </c>
      <c r="B13" s="8" t="s">
        <v>30</v>
      </c>
      <c r="C13" s="66">
        <v>3</v>
      </c>
      <c r="D13" s="66">
        <v>24</v>
      </c>
      <c r="E13" s="66">
        <v>3</v>
      </c>
      <c r="F13" s="9">
        <v>2908</v>
      </c>
      <c r="G13" s="9">
        <v>29080</v>
      </c>
      <c r="H13" s="9">
        <v>29080</v>
      </c>
      <c r="I13" s="9">
        <v>29080</v>
      </c>
      <c r="J13" s="9">
        <v>29080</v>
      </c>
      <c r="K13" s="9">
        <v>29080</v>
      </c>
      <c r="L13" s="32"/>
      <c r="M13" s="32"/>
      <c r="N13" s="32"/>
      <c r="O13" s="32"/>
      <c r="P13" s="32"/>
      <c r="Q13" s="32"/>
      <c r="R13" s="32"/>
      <c r="S13" s="32"/>
      <c r="T13" s="32"/>
      <c r="U13" s="59"/>
    </row>
    <row r="14" spans="1:24">
      <c r="A14" s="7">
        <v>8</v>
      </c>
      <c r="B14" s="8" t="s">
        <v>31</v>
      </c>
      <c r="C14" s="66">
        <v>2</v>
      </c>
      <c r="D14" s="66">
        <v>16</v>
      </c>
      <c r="E14" s="66">
        <v>2</v>
      </c>
      <c r="F14" s="9">
        <v>2011</v>
      </c>
      <c r="G14" s="9">
        <v>20110</v>
      </c>
      <c r="H14" s="9">
        <v>20110</v>
      </c>
      <c r="I14" s="9">
        <v>20110</v>
      </c>
      <c r="J14" s="9">
        <v>20110</v>
      </c>
      <c r="K14" s="9">
        <v>20110</v>
      </c>
      <c r="L14" s="32"/>
      <c r="M14" s="32"/>
      <c r="N14" s="32"/>
      <c r="O14" s="32"/>
      <c r="P14" s="32"/>
      <c r="Q14" s="32"/>
      <c r="R14" s="32"/>
      <c r="S14" s="32"/>
      <c r="T14" s="32"/>
      <c r="U14" s="59"/>
    </row>
    <row r="15" spans="1:24">
      <c r="A15" s="7">
        <v>9</v>
      </c>
      <c r="B15" s="8" t="s">
        <v>32</v>
      </c>
      <c r="C15" s="66">
        <v>5</v>
      </c>
      <c r="D15" s="66">
        <v>76</v>
      </c>
      <c r="E15" s="66">
        <v>5</v>
      </c>
      <c r="F15" s="9">
        <v>5647</v>
      </c>
      <c r="G15" s="9">
        <v>56470</v>
      </c>
      <c r="H15" s="9">
        <v>56470</v>
      </c>
      <c r="I15" s="9">
        <v>56470</v>
      </c>
      <c r="J15" s="9">
        <v>56470</v>
      </c>
      <c r="K15" s="9">
        <v>56470</v>
      </c>
      <c r="L15" s="32"/>
      <c r="M15" s="32"/>
      <c r="N15" s="32"/>
      <c r="O15" s="32"/>
      <c r="P15" s="32"/>
      <c r="Q15" s="32"/>
      <c r="R15" s="32"/>
      <c r="S15" s="32"/>
      <c r="T15" s="32"/>
      <c r="U15" s="59"/>
      <c r="X15" t="s">
        <v>33</v>
      </c>
    </row>
    <row r="16" spans="1:24">
      <c r="A16" s="7">
        <v>10</v>
      </c>
      <c r="B16" s="8" t="s">
        <v>34</v>
      </c>
      <c r="C16" s="66">
        <v>13</v>
      </c>
      <c r="D16" s="66">
        <v>79</v>
      </c>
      <c r="E16" s="66">
        <v>16</v>
      </c>
      <c r="F16" s="9">
        <v>22451</v>
      </c>
      <c r="G16" s="9">
        <v>224510</v>
      </c>
      <c r="H16" s="9">
        <v>224510</v>
      </c>
      <c r="I16" s="9">
        <v>224510</v>
      </c>
      <c r="J16" s="9">
        <v>224510</v>
      </c>
      <c r="K16" s="9">
        <v>224510</v>
      </c>
      <c r="L16" s="32"/>
      <c r="M16" s="32"/>
      <c r="N16" s="32"/>
      <c r="O16" s="32"/>
      <c r="P16" s="32"/>
      <c r="Q16" s="32"/>
      <c r="R16" s="32"/>
      <c r="S16" s="32"/>
      <c r="T16" s="32"/>
      <c r="U16" s="59"/>
    </row>
    <row r="17" spans="1:30">
      <c r="A17" s="7">
        <v>11</v>
      </c>
      <c r="B17" s="8" t="s">
        <v>35</v>
      </c>
      <c r="C17" s="66">
        <v>12</v>
      </c>
      <c r="D17" s="66">
        <v>32</v>
      </c>
      <c r="E17" s="66">
        <v>35</v>
      </c>
      <c r="F17" s="9">
        <v>18166</v>
      </c>
      <c r="G17" s="9">
        <v>181660</v>
      </c>
      <c r="H17" s="9">
        <v>181660</v>
      </c>
      <c r="I17" s="9">
        <v>181660</v>
      </c>
      <c r="J17" s="9">
        <v>181660</v>
      </c>
      <c r="K17" s="9">
        <v>181660</v>
      </c>
      <c r="L17" s="32"/>
      <c r="M17" s="32"/>
      <c r="N17" s="32"/>
      <c r="O17" s="32"/>
      <c r="P17" s="32"/>
      <c r="Q17" s="32"/>
      <c r="R17" s="32"/>
      <c r="S17" s="32"/>
      <c r="T17" s="32"/>
      <c r="U17" s="59"/>
      <c r="AC17" s="61"/>
      <c r="AD17" s="61"/>
    </row>
    <row r="18" spans="1:30" ht="15" thickBot="1">
      <c r="A18" s="7">
        <v>12</v>
      </c>
      <c r="B18" s="12" t="s">
        <v>36</v>
      </c>
      <c r="C18" s="67">
        <v>11</v>
      </c>
      <c r="D18" s="67">
        <v>19</v>
      </c>
      <c r="E18" s="67">
        <v>11</v>
      </c>
      <c r="F18" s="13">
        <v>23987</v>
      </c>
      <c r="G18" s="9">
        <v>239870</v>
      </c>
      <c r="H18" s="9">
        <v>239870</v>
      </c>
      <c r="I18" s="9">
        <v>239870</v>
      </c>
      <c r="J18" s="9">
        <v>239870</v>
      </c>
      <c r="K18" s="9">
        <v>239870</v>
      </c>
      <c r="L18" s="53"/>
      <c r="M18" s="53"/>
      <c r="N18" s="53"/>
      <c r="O18" s="53"/>
      <c r="P18" s="53"/>
      <c r="Q18" s="53"/>
      <c r="R18" s="53"/>
      <c r="S18" s="53"/>
      <c r="T18" s="32"/>
      <c r="U18" s="59"/>
      <c r="AC18" s="61"/>
      <c r="AD18" s="61"/>
    </row>
    <row r="19" spans="1:30" ht="15.6" thickTop="1" thickBot="1">
      <c r="A19" s="52"/>
      <c r="B19" s="15" t="s">
        <v>37</v>
      </c>
      <c r="C19" s="68">
        <f t="shared" ref="C19:E19" si="9">C12+C13+C14+C15+C16+C17+C18</f>
        <v>62</v>
      </c>
      <c r="D19" s="68">
        <f t="shared" si="9"/>
        <v>328</v>
      </c>
      <c r="E19" s="68">
        <f t="shared" si="9"/>
        <v>115</v>
      </c>
      <c r="F19" s="16">
        <f t="shared" ref="F19:T19" si="10">F12+F13+F14+F15+F16+F17+F18</f>
        <v>98782</v>
      </c>
      <c r="G19" s="54">
        <f t="shared" si="10"/>
        <v>987820</v>
      </c>
      <c r="H19" s="54">
        <f t="shared" si="10"/>
        <v>987820</v>
      </c>
      <c r="I19" s="54">
        <f t="shared" si="10"/>
        <v>987820</v>
      </c>
      <c r="J19" s="54">
        <f t="shared" si="10"/>
        <v>987820</v>
      </c>
      <c r="K19" s="54">
        <f t="shared" si="10"/>
        <v>987820</v>
      </c>
      <c r="L19" s="54">
        <f t="shared" si="10"/>
        <v>0</v>
      </c>
      <c r="M19" s="54">
        <f t="shared" si="10"/>
        <v>0</v>
      </c>
      <c r="N19" s="54">
        <f t="shared" si="10"/>
        <v>0</v>
      </c>
      <c r="O19" s="54">
        <f t="shared" si="10"/>
        <v>0</v>
      </c>
      <c r="P19" s="54">
        <f t="shared" si="10"/>
        <v>0</v>
      </c>
      <c r="Q19" s="54">
        <f t="shared" si="10"/>
        <v>0</v>
      </c>
      <c r="R19" s="54">
        <f t="shared" si="10"/>
        <v>0</v>
      </c>
      <c r="S19" s="54">
        <f t="shared" si="10"/>
        <v>0</v>
      </c>
      <c r="T19" s="54">
        <f t="shared" si="10"/>
        <v>0</v>
      </c>
      <c r="U19" s="59"/>
      <c r="AC19" s="61"/>
      <c r="AD19" s="61"/>
    </row>
    <row r="20" spans="1:30" ht="15" thickTop="1">
      <c r="A20" s="52" t="s">
        <v>38</v>
      </c>
      <c r="B20" s="5" t="s">
        <v>39</v>
      </c>
      <c r="C20" s="18"/>
      <c r="D20" s="18"/>
      <c r="E20" s="18"/>
      <c r="F20" s="5"/>
      <c r="G20" s="5"/>
      <c r="H20" s="18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59"/>
      <c r="AC20" s="61">
        <v>50000</v>
      </c>
      <c r="AD20" s="61"/>
    </row>
    <row r="21" spans="1:30">
      <c r="A21" s="20">
        <v>13</v>
      </c>
      <c r="B21" s="21" t="s">
        <v>40</v>
      </c>
      <c r="C21" s="66">
        <v>11</v>
      </c>
      <c r="D21" s="66">
        <v>52</v>
      </c>
      <c r="E21" s="66">
        <v>52</v>
      </c>
      <c r="F21" s="9">
        <v>8609</v>
      </c>
      <c r="G21" s="9">
        <v>86090</v>
      </c>
      <c r="H21" s="9">
        <v>86090</v>
      </c>
      <c r="I21" s="9">
        <v>86090</v>
      </c>
      <c r="J21" s="9">
        <v>86090</v>
      </c>
      <c r="K21" s="9">
        <v>86090</v>
      </c>
      <c r="L21" s="32"/>
      <c r="M21" s="32"/>
      <c r="N21" s="32"/>
      <c r="O21" s="32"/>
      <c r="P21" s="32"/>
      <c r="Q21" s="32"/>
      <c r="R21" s="32"/>
      <c r="S21" s="32"/>
      <c r="T21" s="32"/>
      <c r="U21" s="59"/>
      <c r="AC21" s="61">
        <v>45000</v>
      </c>
      <c r="AD21" s="61"/>
    </row>
    <row r="22" spans="1:30">
      <c r="A22" s="20">
        <v>14</v>
      </c>
      <c r="B22" s="8" t="s">
        <v>41</v>
      </c>
      <c r="C22" s="66">
        <v>4</v>
      </c>
      <c r="D22" s="66">
        <v>37</v>
      </c>
      <c r="E22" s="66">
        <v>4</v>
      </c>
      <c r="F22" s="9">
        <v>1003</v>
      </c>
      <c r="G22" s="9">
        <v>10030</v>
      </c>
      <c r="H22" s="9">
        <v>10030</v>
      </c>
      <c r="I22" s="9">
        <v>10030</v>
      </c>
      <c r="J22" s="9">
        <v>10030</v>
      </c>
      <c r="K22" s="9">
        <v>10030</v>
      </c>
      <c r="L22" s="32"/>
      <c r="M22" s="32"/>
      <c r="N22" s="32"/>
      <c r="O22" s="32"/>
      <c r="P22" s="32"/>
      <c r="Q22" s="32"/>
      <c r="R22" s="32"/>
      <c r="S22" s="32"/>
      <c r="T22" s="32"/>
      <c r="U22" s="59"/>
      <c r="AC22" s="61">
        <v>67500</v>
      </c>
      <c r="AD22" s="61"/>
    </row>
    <row r="23" spans="1:30" ht="28.8">
      <c r="A23" s="20">
        <v>15</v>
      </c>
      <c r="B23" s="8" t="s">
        <v>42</v>
      </c>
      <c r="C23" s="66">
        <v>2</v>
      </c>
      <c r="D23" s="66">
        <v>13</v>
      </c>
      <c r="E23" s="66">
        <v>13</v>
      </c>
      <c r="F23" s="9">
        <v>2185</v>
      </c>
      <c r="G23" s="9">
        <v>21850</v>
      </c>
      <c r="H23" s="9">
        <v>21850</v>
      </c>
      <c r="I23" s="9">
        <v>21850</v>
      </c>
      <c r="J23" s="9">
        <v>21850</v>
      </c>
      <c r="K23" s="9">
        <v>0</v>
      </c>
      <c r="L23" s="32"/>
      <c r="M23" s="32"/>
      <c r="N23" s="32"/>
      <c r="O23" s="32"/>
      <c r="P23" s="32"/>
      <c r="Q23" s="32"/>
      <c r="R23" s="32"/>
      <c r="S23" s="32"/>
      <c r="T23" s="32"/>
      <c r="U23" s="73" t="s">
        <v>77</v>
      </c>
      <c r="AC23" s="61">
        <v>42500</v>
      </c>
      <c r="AD23" s="61"/>
    </row>
    <row r="24" spans="1:30">
      <c r="A24" s="20">
        <v>16</v>
      </c>
      <c r="B24" s="8" t="s">
        <v>43</v>
      </c>
      <c r="C24" s="66">
        <v>8</v>
      </c>
      <c r="D24" s="66">
        <v>61</v>
      </c>
      <c r="E24" s="66">
        <v>62</v>
      </c>
      <c r="F24" s="9">
        <v>10799</v>
      </c>
      <c r="G24" s="9">
        <v>107990</v>
      </c>
      <c r="H24" s="9">
        <v>107990</v>
      </c>
      <c r="I24" s="9">
        <v>107990</v>
      </c>
      <c r="J24" s="9">
        <v>107990</v>
      </c>
      <c r="K24" s="9">
        <v>107990</v>
      </c>
      <c r="L24" s="32"/>
      <c r="M24" s="32"/>
      <c r="N24" s="32"/>
      <c r="O24" s="32"/>
      <c r="P24" s="32"/>
      <c r="Q24" s="32"/>
      <c r="R24" s="32"/>
      <c r="S24" s="32"/>
      <c r="T24" s="32"/>
      <c r="U24" s="59"/>
      <c r="AC24" s="61">
        <v>40000</v>
      </c>
      <c r="AD24" s="61"/>
    </row>
    <row r="25" spans="1:30">
      <c r="A25" s="20">
        <v>17</v>
      </c>
      <c r="B25" s="8" t="s">
        <v>44</v>
      </c>
      <c r="C25" s="66">
        <v>14</v>
      </c>
      <c r="D25" s="66">
        <v>74</v>
      </c>
      <c r="E25" s="66">
        <v>74</v>
      </c>
      <c r="F25" s="9">
        <v>20545</v>
      </c>
      <c r="G25" s="9">
        <v>205450</v>
      </c>
      <c r="H25" s="9">
        <v>205450</v>
      </c>
      <c r="I25" s="9">
        <v>205450</v>
      </c>
      <c r="J25" s="9">
        <v>205450</v>
      </c>
      <c r="K25" s="9">
        <v>205450</v>
      </c>
      <c r="L25" s="32"/>
      <c r="M25" s="32"/>
      <c r="N25" s="32"/>
      <c r="O25" s="32"/>
      <c r="P25" s="32"/>
      <c r="Q25" s="32"/>
      <c r="R25" s="32"/>
      <c r="S25" s="32"/>
      <c r="T25" s="32"/>
      <c r="U25" s="59"/>
      <c r="AC25" s="61">
        <v>50000</v>
      </c>
      <c r="AD25" s="61"/>
    </row>
    <row r="26" spans="1:30">
      <c r="A26" s="20">
        <v>18</v>
      </c>
      <c r="B26" s="8" t="s">
        <v>45</v>
      </c>
      <c r="C26" s="66">
        <v>7</v>
      </c>
      <c r="D26" s="66">
        <v>39</v>
      </c>
      <c r="E26" s="66">
        <v>37</v>
      </c>
      <c r="F26" s="9">
        <v>7955</v>
      </c>
      <c r="G26" s="9">
        <v>79550</v>
      </c>
      <c r="H26" s="9">
        <v>79550</v>
      </c>
      <c r="I26" s="9">
        <v>79550</v>
      </c>
      <c r="J26" s="9">
        <v>79550</v>
      </c>
      <c r="K26" s="9">
        <v>79550</v>
      </c>
      <c r="L26" s="32"/>
      <c r="M26" s="32"/>
      <c r="N26" s="32"/>
      <c r="O26" s="32"/>
      <c r="P26" s="32"/>
      <c r="Q26" s="32"/>
      <c r="R26" s="32"/>
      <c r="S26" s="32"/>
      <c r="T26" s="32"/>
      <c r="U26" s="59"/>
      <c r="AC26" s="61">
        <v>50000</v>
      </c>
      <c r="AD26" s="61"/>
    </row>
    <row r="27" spans="1:30" ht="15" thickBot="1">
      <c r="A27" s="20">
        <v>19</v>
      </c>
      <c r="B27" s="12" t="s">
        <v>46</v>
      </c>
      <c r="C27" s="67">
        <v>14</v>
      </c>
      <c r="D27" s="67">
        <v>75</v>
      </c>
      <c r="E27" s="67">
        <v>75</v>
      </c>
      <c r="F27" s="13">
        <v>16771</v>
      </c>
      <c r="G27" s="9">
        <v>167710</v>
      </c>
      <c r="H27" s="9">
        <v>167710</v>
      </c>
      <c r="I27" s="9">
        <v>167710</v>
      </c>
      <c r="J27" s="9">
        <v>167710</v>
      </c>
      <c r="K27" s="9">
        <v>167710</v>
      </c>
      <c r="L27" s="53"/>
      <c r="M27" s="53"/>
      <c r="N27" s="53"/>
      <c r="O27" s="53"/>
      <c r="P27" s="53"/>
      <c r="Q27" s="53"/>
      <c r="R27" s="53"/>
      <c r="S27" s="53"/>
      <c r="T27" s="32"/>
      <c r="U27" s="59"/>
      <c r="AC27" s="61">
        <v>20000</v>
      </c>
      <c r="AD27" s="61"/>
    </row>
    <row r="28" spans="1:30" ht="15.6" thickTop="1" thickBot="1">
      <c r="A28" s="55"/>
      <c r="B28" s="24" t="s">
        <v>47</v>
      </c>
      <c r="C28" s="69">
        <f t="shared" ref="C28:G28" si="11">C21+C22+C23+C24+C25+C26+C27</f>
        <v>60</v>
      </c>
      <c r="D28" s="69">
        <f t="shared" si="11"/>
        <v>351</v>
      </c>
      <c r="E28" s="69">
        <f t="shared" si="11"/>
        <v>317</v>
      </c>
      <c r="F28" s="25">
        <f t="shared" si="11"/>
        <v>67867</v>
      </c>
      <c r="G28" s="33">
        <f t="shared" si="11"/>
        <v>678670</v>
      </c>
      <c r="H28" s="56">
        <f t="shared" ref="H28:M28" si="12">SUM(H21:H27)</f>
        <v>678670</v>
      </c>
      <c r="I28" s="56">
        <f t="shared" si="12"/>
        <v>678670</v>
      </c>
      <c r="J28" s="56">
        <f t="shared" si="12"/>
        <v>678670</v>
      </c>
      <c r="K28" s="56">
        <f t="shared" si="12"/>
        <v>656820</v>
      </c>
      <c r="L28" s="56">
        <f t="shared" si="12"/>
        <v>0</v>
      </c>
      <c r="M28" s="56">
        <f t="shared" si="12"/>
        <v>0</v>
      </c>
      <c r="N28" s="56">
        <f t="shared" ref="N28:T28" si="13">SUM(N21:N27)</f>
        <v>0</v>
      </c>
      <c r="O28" s="56">
        <f t="shared" si="13"/>
        <v>0</v>
      </c>
      <c r="P28" s="56">
        <f t="shared" si="13"/>
        <v>0</v>
      </c>
      <c r="Q28" s="56">
        <f t="shared" si="13"/>
        <v>0</v>
      </c>
      <c r="R28" s="56">
        <f t="shared" si="13"/>
        <v>0</v>
      </c>
      <c r="S28" s="56">
        <f t="shared" si="13"/>
        <v>0</v>
      </c>
      <c r="T28" s="56">
        <f t="shared" si="13"/>
        <v>0</v>
      </c>
      <c r="U28" s="60"/>
      <c r="AC28" s="61"/>
      <c r="AD28" s="61"/>
    </row>
    <row r="29" spans="1:30" ht="15.6" thickTop="1" thickBot="1">
      <c r="A29" s="57"/>
      <c r="B29" s="24" t="s">
        <v>48</v>
      </c>
      <c r="C29" s="72">
        <f t="shared" ref="C29:J29" si="14">C10+C19+C28</f>
        <v>168</v>
      </c>
      <c r="D29" s="72">
        <f t="shared" si="14"/>
        <v>1035</v>
      </c>
      <c r="E29" s="72">
        <f t="shared" si="14"/>
        <v>578</v>
      </c>
      <c r="F29" s="25">
        <f t="shared" si="14"/>
        <v>220388</v>
      </c>
      <c r="G29" s="33">
        <f t="shared" si="14"/>
        <v>2203860</v>
      </c>
      <c r="H29" s="25">
        <f>SUM(H10+H19+H28)</f>
        <v>2203860</v>
      </c>
      <c r="I29" s="56">
        <f>SUM(I10+I19+I28)</f>
        <v>2203860</v>
      </c>
      <c r="J29" s="25">
        <f t="shared" si="14"/>
        <v>2203860</v>
      </c>
      <c r="K29" s="25">
        <f t="shared" ref="K29:N29" si="15">K10+K19+K28</f>
        <v>2182010</v>
      </c>
      <c r="L29" s="25">
        <f t="shared" si="15"/>
        <v>0</v>
      </c>
      <c r="M29" s="25">
        <f t="shared" si="15"/>
        <v>0</v>
      </c>
      <c r="N29" s="25">
        <f t="shared" si="15"/>
        <v>0</v>
      </c>
      <c r="O29" s="25">
        <f t="shared" ref="O29:T29" si="16">SUM(O10+O19+O28)</f>
        <v>0</v>
      </c>
      <c r="P29" s="25">
        <f t="shared" si="16"/>
        <v>0</v>
      </c>
      <c r="Q29" s="25">
        <f t="shared" si="16"/>
        <v>0</v>
      </c>
      <c r="R29" s="25">
        <f t="shared" si="16"/>
        <v>0</v>
      </c>
      <c r="S29" s="25">
        <f t="shared" si="16"/>
        <v>0</v>
      </c>
      <c r="T29" s="25">
        <f t="shared" si="16"/>
        <v>0</v>
      </c>
      <c r="U29" s="60"/>
      <c r="AC29" s="61"/>
      <c r="AD29" s="61"/>
    </row>
    <row r="30" spans="1:30" ht="15" thickTop="1">
      <c r="AC30" s="61">
        <f>SUM(AC20:AC29)</f>
        <v>365000</v>
      </c>
      <c r="AD30" s="61"/>
    </row>
    <row r="31" spans="1:30">
      <c r="AC31" s="61">
        <f>AC30-20000</f>
        <v>345000</v>
      </c>
      <c r="AD31" s="61"/>
    </row>
    <row r="32" spans="1:30" ht="15" customHeight="1">
      <c r="H32" s="28"/>
      <c r="M32" s="34"/>
      <c r="N32" s="74" t="s">
        <v>74</v>
      </c>
      <c r="O32" s="78"/>
      <c r="P32" s="78"/>
      <c r="Q32" s="1"/>
      <c r="R32" s="34"/>
      <c r="S32" s="34" t="s">
        <v>49</v>
      </c>
      <c r="T32" s="34"/>
      <c r="AC32" s="61"/>
      <c r="AD32" s="61"/>
    </row>
    <row r="33" spans="8:30">
      <c r="H33" s="28"/>
      <c r="I33" s="36"/>
      <c r="M33" s="34"/>
      <c r="N33" s="34"/>
      <c r="O33" s="34"/>
      <c r="P33" s="34"/>
      <c r="Q33" s="34"/>
      <c r="R33" s="34"/>
      <c r="S33" s="34"/>
      <c r="T33" s="34"/>
      <c r="V33" t="s">
        <v>50</v>
      </c>
      <c r="AC33" s="61"/>
      <c r="AD33" s="61"/>
    </row>
    <row r="34" spans="8:30" ht="15" customHeight="1">
      <c r="M34" s="74" t="s">
        <v>51</v>
      </c>
      <c r="N34" s="78"/>
      <c r="O34" s="78"/>
      <c r="P34" s="78"/>
      <c r="Q34" s="78"/>
      <c r="R34" s="34"/>
      <c r="S34" s="34"/>
      <c r="T34" s="34"/>
      <c r="AC34" s="61"/>
      <c r="AD34" s="61"/>
    </row>
    <row r="35" spans="8:30">
      <c r="M35" s="34"/>
      <c r="N35" s="34"/>
      <c r="O35" s="37" t="s">
        <v>52</v>
      </c>
      <c r="P35" s="37"/>
      <c r="Q35" s="34"/>
      <c r="R35" s="34"/>
      <c r="S35" s="34"/>
      <c r="T35" s="34"/>
      <c r="AC35" s="61"/>
      <c r="AD35" s="61"/>
    </row>
    <row r="36" spans="8:30" ht="15" customHeight="1">
      <c r="L36" s="74" t="s">
        <v>53</v>
      </c>
      <c r="M36" s="78"/>
      <c r="N36" s="78"/>
      <c r="O36" s="78"/>
      <c r="P36" s="78"/>
      <c r="Q36" s="78"/>
      <c r="R36" s="78"/>
      <c r="S36" s="49"/>
      <c r="T36" s="49"/>
      <c r="AC36" s="61"/>
      <c r="AD36" s="61"/>
    </row>
    <row r="37" spans="8:30">
      <c r="AC37" s="61"/>
      <c r="AD37" s="61"/>
    </row>
    <row r="38" spans="8:30">
      <c r="O38" s="38" t="s">
        <v>54</v>
      </c>
      <c r="P38" s="38"/>
      <c r="AC38" s="61"/>
      <c r="AD38" s="61"/>
    </row>
    <row r="39" spans="8:30">
      <c r="AC39" s="61"/>
      <c r="AD39" s="61"/>
    </row>
    <row r="40" spans="8:30" ht="15" customHeight="1">
      <c r="N40" s="74" t="s">
        <v>55</v>
      </c>
      <c r="O40" s="78"/>
      <c r="P40" s="78"/>
      <c r="Q40" s="1"/>
      <c r="AC40" s="61"/>
      <c r="AD40" s="61"/>
    </row>
    <row r="41" spans="8:30">
      <c r="N41" s="82" t="s">
        <v>56</v>
      </c>
      <c r="O41" s="82"/>
      <c r="P41" s="82"/>
      <c r="AC41" s="61"/>
      <c r="AD41" s="61"/>
    </row>
  </sheetData>
  <mergeCells count="15">
    <mergeCell ref="N40:P40"/>
    <mergeCell ref="N41:P41"/>
    <mergeCell ref="A3:A4"/>
    <mergeCell ref="B3:B4"/>
    <mergeCell ref="C3:C4"/>
    <mergeCell ref="E3:E4"/>
    <mergeCell ref="F3:F4"/>
    <mergeCell ref="G3:G4"/>
    <mergeCell ref="A1:U1"/>
    <mergeCell ref="H3:S3"/>
    <mergeCell ref="N32:P32"/>
    <mergeCell ref="M34:Q34"/>
    <mergeCell ref="L36:R36"/>
    <mergeCell ref="T3:T4"/>
    <mergeCell ref="U3:U4"/>
  </mergeCells>
  <pageMargins left="1.18055555555556" right="0.70833333333333304" top="0.74791666666666701" bottom="0.74791666666666701" header="0.31458333333333299" footer="0.31458333333333299"/>
  <pageSetup paperSize="5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Z49"/>
  <sheetViews>
    <sheetView workbookViewId="0">
      <selection activeCell="F34" sqref="F34"/>
    </sheetView>
  </sheetViews>
  <sheetFormatPr defaultColWidth="9" defaultRowHeight="14.4"/>
  <cols>
    <col min="1" max="1" width="5.109375" customWidth="1"/>
    <col min="2" max="2" width="19.44140625" customWidth="1"/>
    <col min="3" max="3" width="4.88671875" customWidth="1"/>
    <col min="4" max="4" width="4.5546875" customWidth="1"/>
    <col min="5" max="5" width="8.6640625" customWidth="1"/>
    <col min="6" max="6" width="10.5546875" customWidth="1"/>
    <col min="7" max="7" width="14" customWidth="1"/>
    <col min="8" max="8" width="15.44140625" customWidth="1"/>
    <col min="9" max="9" width="14" customWidth="1"/>
    <col min="10" max="10" width="14.109375" customWidth="1"/>
    <col min="11" max="11" width="13.88671875" customWidth="1"/>
    <col min="12" max="12" width="14.109375" customWidth="1"/>
    <col min="13" max="13" width="14" customWidth="1"/>
    <col min="14" max="14" width="13.88671875" customWidth="1"/>
    <col min="15" max="15" width="14.109375" customWidth="1"/>
    <col min="16" max="16" width="14.5546875" customWidth="1"/>
    <col min="17" max="18" width="14" customWidth="1"/>
    <col min="19" max="19" width="12.88671875" customWidth="1"/>
    <col min="20" max="21" width="15.5546875" customWidth="1"/>
    <col min="22" max="22" width="14" customWidth="1"/>
    <col min="23" max="23" width="8.5546875" customWidth="1"/>
    <col min="25" max="25" width="11.33203125" customWidth="1"/>
    <col min="26" max="26" width="18.5546875" customWidth="1"/>
  </cols>
  <sheetData>
    <row r="1" spans="1:26">
      <c r="A1" s="74" t="s">
        <v>57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1"/>
    </row>
    <row r="3" spans="1:26" ht="15.75" customHeight="1">
      <c r="A3" s="89" t="s">
        <v>0</v>
      </c>
      <c r="B3" s="89" t="s">
        <v>1</v>
      </c>
      <c r="C3" s="89" t="s">
        <v>2</v>
      </c>
      <c r="D3" s="89" t="s">
        <v>3</v>
      </c>
      <c r="E3" s="89" t="s">
        <v>4</v>
      </c>
      <c r="F3" s="89" t="s">
        <v>5</v>
      </c>
      <c r="G3" s="84" t="s">
        <v>58</v>
      </c>
      <c r="H3" s="85"/>
      <c r="I3" s="85"/>
      <c r="J3" s="85"/>
      <c r="K3" s="85"/>
      <c r="L3" s="85"/>
      <c r="M3" s="85"/>
      <c r="N3" s="85"/>
      <c r="O3" s="85"/>
      <c r="P3" s="85"/>
      <c r="Q3" s="85"/>
      <c r="R3" s="86"/>
      <c r="S3" s="39"/>
      <c r="T3" s="87" t="s">
        <v>59</v>
      </c>
      <c r="U3" s="87" t="s">
        <v>60</v>
      </c>
      <c r="V3" s="87" t="s">
        <v>61</v>
      </c>
      <c r="W3" s="89" t="s">
        <v>62</v>
      </c>
    </row>
    <row r="4" spans="1:26" ht="57.75" customHeight="1">
      <c r="A4" s="90"/>
      <c r="B4" s="90"/>
      <c r="C4" s="90"/>
      <c r="D4" s="90"/>
      <c r="E4" s="90"/>
      <c r="F4" s="90"/>
      <c r="G4" s="3" t="s">
        <v>7</v>
      </c>
      <c r="H4" s="3" t="s">
        <v>8</v>
      </c>
      <c r="I4" s="3" t="s">
        <v>9</v>
      </c>
      <c r="J4" s="3" t="s">
        <v>10</v>
      </c>
      <c r="K4" s="3" t="s">
        <v>11</v>
      </c>
      <c r="L4" s="3" t="s">
        <v>12</v>
      </c>
      <c r="M4" s="3" t="s">
        <v>13</v>
      </c>
      <c r="N4" s="3" t="s">
        <v>63</v>
      </c>
      <c r="O4" s="3" t="s">
        <v>64</v>
      </c>
      <c r="P4" s="3" t="s">
        <v>65</v>
      </c>
      <c r="Q4" s="3" t="s">
        <v>66</v>
      </c>
      <c r="R4" s="3" t="s">
        <v>67</v>
      </c>
      <c r="S4" s="2" t="s">
        <v>68</v>
      </c>
      <c r="T4" s="88"/>
      <c r="U4" s="88"/>
      <c r="V4" s="88"/>
      <c r="W4" s="90"/>
    </row>
    <row r="5" spans="1:26">
      <c r="A5" s="4" t="s">
        <v>19</v>
      </c>
      <c r="B5" s="5" t="s">
        <v>20</v>
      </c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40"/>
      <c r="V5" s="41"/>
      <c r="W5" s="42"/>
    </row>
    <row r="6" spans="1:26">
      <c r="A6" s="7">
        <v>1</v>
      </c>
      <c r="B6" s="8" t="s">
        <v>21</v>
      </c>
      <c r="C6" s="8">
        <v>10</v>
      </c>
      <c r="D6" s="8">
        <v>10</v>
      </c>
      <c r="E6" s="9">
        <v>9273</v>
      </c>
      <c r="F6" s="9">
        <f>E6*15*12/12</f>
        <v>139095</v>
      </c>
      <c r="G6" s="9"/>
      <c r="H6" s="9"/>
      <c r="I6" s="9"/>
      <c r="J6" s="9"/>
      <c r="K6" s="9"/>
      <c r="L6" s="9"/>
      <c r="M6" s="9"/>
      <c r="N6" s="9"/>
      <c r="O6" s="9"/>
      <c r="P6" s="9"/>
      <c r="Q6" s="29"/>
      <c r="R6" s="29"/>
      <c r="S6" s="10"/>
      <c r="T6" s="29"/>
      <c r="U6" s="29">
        <f>G6+H6+I6+J6+K6+L6+M6+N6+O6+P6+Q6+R6</f>
        <v>0</v>
      </c>
      <c r="V6" s="43">
        <f>T6-U6</f>
        <v>0</v>
      </c>
      <c r="W6" s="44" t="e">
        <f t="shared" ref="W6:W11" si="0">U6/T6*100</f>
        <v>#DIV/0!</v>
      </c>
      <c r="Y6" s="27"/>
      <c r="Z6" s="28"/>
    </row>
    <row r="7" spans="1:26">
      <c r="A7" s="7">
        <v>2</v>
      </c>
      <c r="B7" s="8" t="s">
        <v>22</v>
      </c>
      <c r="C7" s="8">
        <v>11</v>
      </c>
      <c r="D7" s="8">
        <v>47</v>
      </c>
      <c r="E7" s="9">
        <v>0</v>
      </c>
      <c r="F7" s="9">
        <f t="shared" ref="F7:F10" si="1">E7*15*12/12</f>
        <v>0</v>
      </c>
      <c r="G7" s="9"/>
      <c r="H7" s="9"/>
      <c r="I7" s="9"/>
      <c r="J7" s="9"/>
      <c r="K7" s="9"/>
      <c r="L7" s="9"/>
      <c r="M7" s="9"/>
      <c r="N7" s="9"/>
      <c r="O7" s="9"/>
      <c r="P7" s="10"/>
      <c r="Q7" s="10"/>
      <c r="R7" s="10"/>
      <c r="S7" s="10"/>
      <c r="T7" s="29"/>
      <c r="U7" s="29">
        <f t="shared" ref="U7:U9" si="2">G7+H7+I7+J7+K7+L7+M7+N7+O7+P7+Q7+R7</f>
        <v>0</v>
      </c>
      <c r="V7" s="43">
        <f t="shared" ref="V7:V10" si="3">T7-U7</f>
        <v>0</v>
      </c>
      <c r="W7" s="44">
        <v>0</v>
      </c>
    </row>
    <row r="8" spans="1:26">
      <c r="A8" s="7">
        <v>3</v>
      </c>
      <c r="B8" s="8" t="s">
        <v>23</v>
      </c>
      <c r="C8" s="8">
        <v>4</v>
      </c>
      <c r="D8" s="8">
        <v>4</v>
      </c>
      <c r="E8" s="9">
        <v>2983</v>
      </c>
      <c r="F8" s="9">
        <f t="shared" si="1"/>
        <v>44745</v>
      </c>
      <c r="G8" s="10"/>
      <c r="H8" s="10"/>
      <c r="I8" s="10"/>
      <c r="J8" s="13"/>
      <c r="K8" s="10"/>
      <c r="L8" s="10"/>
      <c r="M8" s="10"/>
      <c r="N8" s="10"/>
      <c r="O8" s="10"/>
      <c r="P8" s="10"/>
      <c r="Q8" s="10"/>
      <c r="R8" s="10"/>
      <c r="S8" s="10"/>
      <c r="T8" s="29"/>
      <c r="U8" s="29">
        <f t="shared" si="2"/>
        <v>0</v>
      </c>
      <c r="V8" s="43">
        <f t="shared" si="3"/>
        <v>0</v>
      </c>
      <c r="W8" s="44" t="e">
        <f t="shared" si="0"/>
        <v>#DIV/0!</v>
      </c>
      <c r="Y8" s="27"/>
    </row>
    <row r="9" spans="1:26">
      <c r="A9" s="7">
        <v>4</v>
      </c>
      <c r="B9" s="8" t="s">
        <v>24</v>
      </c>
      <c r="C9" s="8">
        <v>11</v>
      </c>
      <c r="D9" s="8">
        <v>17</v>
      </c>
      <c r="E9" s="9">
        <v>19615</v>
      </c>
      <c r="F9" s="9">
        <f t="shared" si="1"/>
        <v>294225</v>
      </c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10"/>
      <c r="T9" s="29"/>
      <c r="U9" s="29">
        <f t="shared" si="2"/>
        <v>0</v>
      </c>
      <c r="V9" s="43">
        <f t="shared" si="3"/>
        <v>0</v>
      </c>
      <c r="W9" s="44" t="e">
        <f t="shared" si="0"/>
        <v>#DIV/0!</v>
      </c>
      <c r="Y9" s="27"/>
    </row>
    <row r="10" spans="1:26" ht="15" thickBot="1">
      <c r="A10" s="11">
        <v>5</v>
      </c>
      <c r="B10" s="12" t="s">
        <v>25</v>
      </c>
      <c r="C10" s="12">
        <v>15</v>
      </c>
      <c r="D10" s="12">
        <v>115</v>
      </c>
      <c r="E10" s="13">
        <v>21868</v>
      </c>
      <c r="F10" s="9">
        <f t="shared" si="1"/>
        <v>328020</v>
      </c>
      <c r="G10" s="13"/>
      <c r="H10" s="13"/>
      <c r="I10" s="13"/>
      <c r="J10" s="30"/>
      <c r="K10" s="30"/>
      <c r="L10" s="13"/>
      <c r="M10" s="13"/>
      <c r="N10" s="13"/>
      <c r="O10" s="31"/>
      <c r="P10" s="31"/>
      <c r="Q10" s="31"/>
      <c r="R10" s="31"/>
      <c r="S10" s="10"/>
      <c r="T10" s="29"/>
      <c r="U10" s="29">
        <f>SUM(G10:R10)</f>
        <v>0</v>
      </c>
      <c r="V10" s="43">
        <f t="shared" si="3"/>
        <v>0</v>
      </c>
      <c r="W10" s="44" t="e">
        <f t="shared" si="0"/>
        <v>#DIV/0!</v>
      </c>
      <c r="Y10" s="27"/>
      <c r="Z10" s="28"/>
    </row>
    <row r="11" spans="1:26" ht="15.6" thickTop="1" thickBot="1">
      <c r="A11" s="14"/>
      <c r="B11" s="15" t="s">
        <v>26</v>
      </c>
      <c r="C11" s="15">
        <f t="shared" ref="C11:F11" si="4">C6+C7+C8+C9+C10</f>
        <v>51</v>
      </c>
      <c r="D11" s="15">
        <f t="shared" si="4"/>
        <v>193</v>
      </c>
      <c r="E11" s="16">
        <f t="shared" si="4"/>
        <v>53739</v>
      </c>
      <c r="F11" s="16">
        <f t="shared" si="4"/>
        <v>806085</v>
      </c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>
        <f t="shared" ref="U11:V11" si="5">SUM(U6:U10)</f>
        <v>0</v>
      </c>
      <c r="V11" s="16">
        <f t="shared" si="5"/>
        <v>0</v>
      </c>
      <c r="W11" s="62" t="e">
        <f t="shared" si="0"/>
        <v>#DIV/0!</v>
      </c>
      <c r="Y11" s="27"/>
    </row>
    <row r="12" spans="1:26" ht="15" thickTop="1">
      <c r="A12" s="4" t="s">
        <v>27</v>
      </c>
      <c r="B12" s="5" t="s">
        <v>28</v>
      </c>
      <c r="C12" s="5"/>
      <c r="D12" s="5"/>
      <c r="E12" s="5"/>
      <c r="F12" s="17"/>
      <c r="G12" s="18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45"/>
    </row>
    <row r="13" spans="1:26">
      <c r="A13" s="7">
        <v>6</v>
      </c>
      <c r="B13" s="8" t="s">
        <v>29</v>
      </c>
      <c r="C13" s="8">
        <v>16</v>
      </c>
      <c r="D13" s="8">
        <v>43</v>
      </c>
      <c r="E13" s="9">
        <v>23612</v>
      </c>
      <c r="F13" s="9">
        <f t="shared" ref="F13:F19" si="6">E13*15*12/12</f>
        <v>354180</v>
      </c>
      <c r="G13" s="9"/>
      <c r="H13" s="9"/>
      <c r="I13" s="9"/>
      <c r="J13" s="9"/>
      <c r="K13" s="9"/>
      <c r="L13" s="9"/>
      <c r="M13" s="9"/>
      <c r="N13" s="9"/>
      <c r="O13" s="9"/>
      <c r="P13" s="9"/>
      <c r="Q13" s="10"/>
      <c r="R13" s="10"/>
      <c r="S13" s="10"/>
      <c r="T13" s="29"/>
      <c r="U13" s="29">
        <f t="shared" ref="U13:U19" si="7">G13+H13+I13+J13+K13+L13+M13+N13+O13+P13+Q13+R13</f>
        <v>0</v>
      </c>
      <c r="V13" s="43">
        <f t="shared" ref="V13" si="8">T13-U13</f>
        <v>0</v>
      </c>
      <c r="W13" s="44" t="e">
        <f t="shared" ref="W13:W20" si="9">U13/T13*100</f>
        <v>#DIV/0!</v>
      </c>
      <c r="Y13" s="27"/>
      <c r="Z13" s="28"/>
    </row>
    <row r="14" spans="1:26">
      <c r="A14" s="7">
        <v>7</v>
      </c>
      <c r="B14" s="8" t="s">
        <v>30</v>
      </c>
      <c r="C14" s="8">
        <v>3</v>
      </c>
      <c r="D14" s="8">
        <v>3</v>
      </c>
      <c r="E14" s="9">
        <v>2908</v>
      </c>
      <c r="F14" s="9">
        <f t="shared" si="6"/>
        <v>43620</v>
      </c>
      <c r="G14" s="9"/>
      <c r="H14" s="9"/>
      <c r="I14" s="9"/>
      <c r="J14" s="9"/>
      <c r="K14" s="9"/>
      <c r="L14" s="9"/>
      <c r="M14" s="9"/>
      <c r="N14" s="9"/>
      <c r="O14" s="9"/>
      <c r="P14" s="9"/>
      <c r="Q14" s="10"/>
      <c r="R14" s="10"/>
      <c r="S14" s="10"/>
      <c r="T14" s="29"/>
      <c r="U14" s="29">
        <f t="shared" si="7"/>
        <v>0</v>
      </c>
      <c r="V14" s="43">
        <f t="shared" ref="V14:V19" si="10">T14-U14</f>
        <v>0</v>
      </c>
      <c r="W14" s="44" t="e">
        <f t="shared" si="9"/>
        <v>#DIV/0!</v>
      </c>
      <c r="Y14" s="27"/>
    </row>
    <row r="15" spans="1:26">
      <c r="A15" s="7">
        <v>8</v>
      </c>
      <c r="B15" s="8" t="s">
        <v>31</v>
      </c>
      <c r="C15" s="8">
        <v>2</v>
      </c>
      <c r="D15" s="8">
        <v>2</v>
      </c>
      <c r="E15" s="9">
        <v>2123</v>
      </c>
      <c r="F15" s="9">
        <f t="shared" si="6"/>
        <v>31845</v>
      </c>
      <c r="G15" s="9"/>
      <c r="H15" s="9"/>
      <c r="I15" s="9"/>
      <c r="J15" s="30"/>
      <c r="K15" s="30"/>
      <c r="L15" s="30"/>
      <c r="M15" s="30"/>
      <c r="N15" s="30"/>
      <c r="O15" s="30"/>
      <c r="P15" s="10"/>
      <c r="Q15" s="10"/>
      <c r="R15" s="10"/>
      <c r="S15" s="10"/>
      <c r="T15" s="29"/>
      <c r="U15" s="29">
        <f t="shared" si="7"/>
        <v>0</v>
      </c>
      <c r="V15" s="43">
        <f t="shared" si="10"/>
        <v>0</v>
      </c>
      <c r="W15" s="44" t="e">
        <f t="shared" si="9"/>
        <v>#DIV/0!</v>
      </c>
      <c r="Y15" s="27"/>
    </row>
    <row r="16" spans="1:26">
      <c r="A16" s="7">
        <v>9</v>
      </c>
      <c r="B16" s="8" t="s">
        <v>32</v>
      </c>
      <c r="C16" s="8">
        <v>5</v>
      </c>
      <c r="D16" s="8">
        <v>5</v>
      </c>
      <c r="E16" s="9">
        <v>5745</v>
      </c>
      <c r="F16" s="9">
        <f t="shared" si="6"/>
        <v>86175</v>
      </c>
      <c r="G16" s="9"/>
      <c r="H16" s="19"/>
      <c r="I16" s="9"/>
      <c r="J16" s="9"/>
      <c r="K16" s="9"/>
      <c r="L16" s="9"/>
      <c r="M16" s="9"/>
      <c r="N16" s="9"/>
      <c r="O16" s="9"/>
      <c r="P16" s="9"/>
      <c r="Q16" s="9"/>
      <c r="R16" s="10"/>
      <c r="S16" s="10"/>
      <c r="T16" s="29"/>
      <c r="U16" s="29">
        <f t="shared" si="7"/>
        <v>0</v>
      </c>
      <c r="V16" s="43">
        <f t="shared" si="10"/>
        <v>0</v>
      </c>
      <c r="W16" s="44" t="e">
        <f t="shared" si="9"/>
        <v>#DIV/0!</v>
      </c>
      <c r="Y16" s="27"/>
      <c r="Z16" s="28"/>
    </row>
    <row r="17" spans="1:26">
      <c r="A17" s="7">
        <v>10</v>
      </c>
      <c r="B17" s="8" t="s">
        <v>34</v>
      </c>
      <c r="C17" s="8">
        <v>13</v>
      </c>
      <c r="D17" s="8">
        <v>16</v>
      </c>
      <c r="E17" s="9">
        <v>22451</v>
      </c>
      <c r="F17" s="9">
        <f t="shared" si="6"/>
        <v>336765</v>
      </c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10"/>
      <c r="S17" s="10"/>
      <c r="T17" s="29"/>
      <c r="U17" s="29">
        <f t="shared" si="7"/>
        <v>0</v>
      </c>
      <c r="V17" s="43">
        <f t="shared" si="10"/>
        <v>0</v>
      </c>
      <c r="W17" s="44" t="e">
        <f t="shared" si="9"/>
        <v>#DIV/0!</v>
      </c>
      <c r="Y17" s="27"/>
      <c r="Z17" s="28"/>
    </row>
    <row r="18" spans="1:26">
      <c r="A18" s="7">
        <v>11</v>
      </c>
      <c r="B18" s="8" t="s">
        <v>35</v>
      </c>
      <c r="C18" s="8">
        <v>12</v>
      </c>
      <c r="D18" s="8">
        <v>35</v>
      </c>
      <c r="E18" s="9">
        <v>18174</v>
      </c>
      <c r="F18" s="9">
        <f t="shared" si="6"/>
        <v>272610</v>
      </c>
      <c r="G18" s="9"/>
      <c r="H18" s="9"/>
      <c r="I18" s="9"/>
      <c r="J18" s="9"/>
      <c r="K18" s="9"/>
      <c r="L18" s="9"/>
      <c r="M18" s="9"/>
      <c r="N18" s="9"/>
      <c r="O18" s="10"/>
      <c r="P18" s="10"/>
      <c r="Q18" s="10"/>
      <c r="R18" s="10"/>
      <c r="S18" s="10"/>
      <c r="T18" s="29"/>
      <c r="U18" s="29">
        <f t="shared" si="7"/>
        <v>0</v>
      </c>
      <c r="V18" s="43">
        <f t="shared" si="10"/>
        <v>0</v>
      </c>
      <c r="W18" s="44" t="e">
        <f t="shared" si="9"/>
        <v>#DIV/0!</v>
      </c>
      <c r="Y18" s="27"/>
      <c r="Z18" s="28"/>
    </row>
    <row r="19" spans="1:26" ht="15" thickBot="1">
      <c r="A19" s="11">
        <v>12</v>
      </c>
      <c r="B19" s="12" t="s">
        <v>36</v>
      </c>
      <c r="C19" s="12">
        <v>11</v>
      </c>
      <c r="D19" s="12">
        <v>17</v>
      </c>
      <c r="E19" s="13">
        <v>23987</v>
      </c>
      <c r="F19" s="9">
        <f t="shared" si="6"/>
        <v>359805</v>
      </c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0"/>
      <c r="S19" s="10"/>
      <c r="T19" s="29"/>
      <c r="U19" s="29">
        <f t="shared" si="7"/>
        <v>0</v>
      </c>
      <c r="V19" s="43">
        <f t="shared" si="10"/>
        <v>0</v>
      </c>
      <c r="W19" s="44" t="e">
        <f t="shared" si="9"/>
        <v>#DIV/0!</v>
      </c>
      <c r="Y19" s="27"/>
      <c r="Z19" s="28"/>
    </row>
    <row r="20" spans="1:26" ht="15.6" thickTop="1" thickBot="1">
      <c r="A20" s="14"/>
      <c r="B20" s="15" t="s">
        <v>37</v>
      </c>
      <c r="C20" s="15">
        <f t="shared" ref="C20:F20" si="11">C13+C14+C15+C16+C17+C18+C19</f>
        <v>62</v>
      </c>
      <c r="D20" s="15">
        <f t="shared" si="11"/>
        <v>121</v>
      </c>
      <c r="E20" s="16">
        <f t="shared" si="11"/>
        <v>99000</v>
      </c>
      <c r="F20" s="16">
        <f t="shared" si="11"/>
        <v>1485000</v>
      </c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46"/>
      <c r="S20" s="16"/>
      <c r="T20" s="16"/>
      <c r="U20" s="16">
        <f t="shared" ref="U20:V20" si="12">SUM(U13:U19)</f>
        <v>0</v>
      </c>
      <c r="V20" s="16">
        <f t="shared" si="12"/>
        <v>0</v>
      </c>
      <c r="W20" s="62" t="e">
        <f t="shared" si="9"/>
        <v>#DIV/0!</v>
      </c>
      <c r="Y20" s="27"/>
    </row>
    <row r="21" spans="1:26" ht="15" thickTop="1">
      <c r="A21" s="4" t="s">
        <v>38</v>
      </c>
      <c r="B21" s="5" t="s">
        <v>39</v>
      </c>
      <c r="C21" s="5"/>
      <c r="D21" s="5"/>
      <c r="E21" s="5"/>
      <c r="F21" s="17"/>
      <c r="G21" s="18"/>
      <c r="H21" s="5"/>
      <c r="I21" s="5"/>
      <c r="J21" s="5"/>
      <c r="K21" s="5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45"/>
    </row>
    <row r="22" spans="1:26">
      <c r="A22" s="20">
        <v>13</v>
      </c>
      <c r="B22" s="21" t="s">
        <v>40</v>
      </c>
      <c r="C22" s="8">
        <v>11</v>
      </c>
      <c r="D22" s="8">
        <v>52</v>
      </c>
      <c r="E22" s="9">
        <v>8609</v>
      </c>
      <c r="F22" s="9">
        <f t="shared" ref="F22:F28" si="13">E22*15*12/12</f>
        <v>129135</v>
      </c>
      <c r="G22" s="9"/>
      <c r="H22" s="9"/>
      <c r="I22" s="9"/>
      <c r="J22" s="9"/>
      <c r="K22" s="9"/>
      <c r="L22" s="9"/>
      <c r="M22" s="9"/>
      <c r="N22" s="9"/>
      <c r="O22" s="10"/>
      <c r="P22" s="10"/>
      <c r="Q22" s="10"/>
      <c r="R22" s="10"/>
      <c r="S22" s="10"/>
      <c r="T22" s="29"/>
      <c r="U22" s="29">
        <f t="shared" ref="U22:U28" si="14">G22+H22+I22+J22+K22+L22+M22+N22+O22+P22+Q22+R22</f>
        <v>0</v>
      </c>
      <c r="V22" s="43">
        <f t="shared" ref="V22:V28" si="15">T22-U22</f>
        <v>0</v>
      </c>
      <c r="W22" s="44" t="e">
        <f t="shared" ref="W22:W30" si="16">U22/T22*100</f>
        <v>#DIV/0!</v>
      </c>
      <c r="Y22" s="27"/>
      <c r="Z22" s="28"/>
    </row>
    <row r="23" spans="1:26">
      <c r="A23" s="20">
        <v>14</v>
      </c>
      <c r="B23" s="8" t="s">
        <v>41</v>
      </c>
      <c r="C23" s="8">
        <v>4</v>
      </c>
      <c r="D23" s="8">
        <v>15</v>
      </c>
      <c r="E23" s="9">
        <v>1003</v>
      </c>
      <c r="F23" s="9">
        <f t="shared" si="13"/>
        <v>15045</v>
      </c>
      <c r="G23" s="9"/>
      <c r="H23" s="9"/>
      <c r="I23" s="9"/>
      <c r="J23" s="9"/>
      <c r="K23" s="9"/>
      <c r="L23" s="9"/>
      <c r="M23" s="9"/>
      <c r="N23" s="9"/>
      <c r="O23" s="9"/>
      <c r="P23" s="10"/>
      <c r="Q23" s="10"/>
      <c r="R23" s="10"/>
      <c r="S23" s="10"/>
      <c r="T23" s="29"/>
      <c r="U23" s="29">
        <f t="shared" si="14"/>
        <v>0</v>
      </c>
      <c r="V23" s="43">
        <f t="shared" si="15"/>
        <v>0</v>
      </c>
      <c r="W23" s="44" t="e">
        <f t="shared" si="16"/>
        <v>#DIV/0!</v>
      </c>
      <c r="Y23" s="27"/>
    </row>
    <row r="24" spans="1:26">
      <c r="A24" s="20">
        <v>15</v>
      </c>
      <c r="B24" s="8" t="s">
        <v>42</v>
      </c>
      <c r="C24" s="8">
        <v>2</v>
      </c>
      <c r="D24" s="8">
        <v>13</v>
      </c>
      <c r="E24" s="9">
        <v>2256</v>
      </c>
      <c r="F24" s="9">
        <f t="shared" si="13"/>
        <v>33840</v>
      </c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10"/>
      <c r="S24" s="10"/>
      <c r="T24" s="29"/>
      <c r="U24" s="29">
        <f t="shared" si="14"/>
        <v>0</v>
      </c>
      <c r="V24" s="43">
        <f t="shared" si="15"/>
        <v>0</v>
      </c>
      <c r="W24" s="44" t="e">
        <f t="shared" si="16"/>
        <v>#DIV/0!</v>
      </c>
      <c r="Y24" s="27"/>
    </row>
    <row r="25" spans="1:26">
      <c r="A25" s="20">
        <v>16</v>
      </c>
      <c r="B25" s="8" t="s">
        <v>43</v>
      </c>
      <c r="C25" s="8">
        <v>8</v>
      </c>
      <c r="D25" s="8">
        <v>64</v>
      </c>
      <c r="E25" s="9">
        <v>10799</v>
      </c>
      <c r="F25" s="9">
        <f t="shared" si="13"/>
        <v>161985</v>
      </c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10"/>
      <c r="S25" s="10"/>
      <c r="T25" s="29"/>
      <c r="U25" s="29">
        <f>SUM(G25:R25)</f>
        <v>0</v>
      </c>
      <c r="V25" s="43">
        <f t="shared" si="15"/>
        <v>0</v>
      </c>
      <c r="W25" s="44" t="e">
        <f t="shared" si="16"/>
        <v>#DIV/0!</v>
      </c>
      <c r="Y25" s="27"/>
      <c r="Z25" s="28"/>
    </row>
    <row r="26" spans="1:26">
      <c r="A26" s="20">
        <v>17</v>
      </c>
      <c r="B26" s="8" t="s">
        <v>44</v>
      </c>
      <c r="C26" s="8">
        <v>14</v>
      </c>
      <c r="D26" s="8">
        <v>74</v>
      </c>
      <c r="E26" s="9">
        <v>20545</v>
      </c>
      <c r="F26" s="9">
        <f t="shared" si="13"/>
        <v>308175</v>
      </c>
      <c r="G26" s="9"/>
      <c r="H26" s="9"/>
      <c r="I26" s="9"/>
      <c r="J26" s="9"/>
      <c r="K26" s="9"/>
      <c r="L26" s="9"/>
      <c r="M26" s="9"/>
      <c r="N26" s="9"/>
      <c r="O26" s="9"/>
      <c r="P26" s="9"/>
      <c r="Q26" s="10"/>
      <c r="R26" s="10"/>
      <c r="S26" s="10"/>
      <c r="T26" s="29"/>
      <c r="U26" s="29">
        <f t="shared" si="14"/>
        <v>0</v>
      </c>
      <c r="V26" s="43">
        <f t="shared" si="15"/>
        <v>0</v>
      </c>
      <c r="W26" s="44" t="e">
        <f t="shared" si="16"/>
        <v>#DIV/0!</v>
      </c>
      <c r="Y26" s="27"/>
      <c r="Z26" s="28"/>
    </row>
    <row r="27" spans="1:26">
      <c r="A27" s="20">
        <v>18</v>
      </c>
      <c r="B27" s="8" t="s">
        <v>45</v>
      </c>
      <c r="C27" s="8">
        <v>7</v>
      </c>
      <c r="D27" s="8">
        <v>37</v>
      </c>
      <c r="E27" s="9">
        <v>8269</v>
      </c>
      <c r="F27" s="9">
        <f t="shared" si="13"/>
        <v>124035</v>
      </c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10"/>
      <c r="S27" s="10"/>
      <c r="T27" s="29"/>
      <c r="U27" s="29">
        <f t="shared" si="14"/>
        <v>0</v>
      </c>
      <c r="V27" s="43">
        <f t="shared" si="15"/>
        <v>0</v>
      </c>
      <c r="W27" s="44" t="e">
        <f t="shared" si="16"/>
        <v>#DIV/0!</v>
      </c>
      <c r="Y27" s="27"/>
      <c r="Z27" s="28"/>
    </row>
    <row r="28" spans="1:26">
      <c r="A28" s="22">
        <v>19</v>
      </c>
      <c r="B28" s="12" t="s">
        <v>46</v>
      </c>
      <c r="C28" s="12">
        <v>14</v>
      </c>
      <c r="D28" s="12">
        <v>75</v>
      </c>
      <c r="E28" s="13">
        <v>16771</v>
      </c>
      <c r="F28" s="9">
        <f t="shared" si="13"/>
        <v>251565</v>
      </c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31"/>
      <c r="S28" s="10"/>
      <c r="T28" s="29"/>
      <c r="U28" s="29">
        <f t="shared" si="14"/>
        <v>0</v>
      </c>
      <c r="V28" s="43">
        <f t="shared" si="15"/>
        <v>0</v>
      </c>
      <c r="W28" s="44" t="e">
        <f t="shared" si="16"/>
        <v>#DIV/0!</v>
      </c>
      <c r="Y28" s="27"/>
      <c r="Z28" s="28"/>
    </row>
    <row r="29" spans="1:26">
      <c r="A29" s="23"/>
      <c r="B29" s="24" t="s">
        <v>47</v>
      </c>
      <c r="C29" s="24">
        <f t="shared" ref="C29:G29" si="17">C22+C23+C24+C25+C26+C27+C28</f>
        <v>60</v>
      </c>
      <c r="D29" s="24">
        <f t="shared" si="17"/>
        <v>330</v>
      </c>
      <c r="E29" s="25">
        <f t="shared" si="17"/>
        <v>68252</v>
      </c>
      <c r="F29" s="25">
        <f t="shared" si="17"/>
        <v>1023780</v>
      </c>
      <c r="G29" s="25">
        <f t="shared" si="17"/>
        <v>0</v>
      </c>
      <c r="H29" s="25">
        <f t="shared" ref="H29" si="18">H22+H23+H24+H25+H26+H27+H28</f>
        <v>0</v>
      </c>
      <c r="I29" s="25">
        <f t="shared" ref="I29" si="19">I22+I23+I24+I25+I26+I27+I28</f>
        <v>0</v>
      </c>
      <c r="J29" s="25">
        <f t="shared" ref="J29" si="20">J22+J23+J24+J25+J26+J27+J28</f>
        <v>0</v>
      </c>
      <c r="K29" s="25">
        <f>SUM(K22:K28)</f>
        <v>0</v>
      </c>
      <c r="L29" s="25">
        <f t="shared" ref="L29:V29" si="21">SUM(L22:L28)</f>
        <v>0</v>
      </c>
      <c r="M29" s="25">
        <f>M22+M23+M24+M25+M26+M27+M28</f>
        <v>0</v>
      </c>
      <c r="N29" s="25">
        <f t="shared" si="21"/>
        <v>0</v>
      </c>
      <c r="O29" s="25">
        <f t="shared" si="21"/>
        <v>0</v>
      </c>
      <c r="P29" s="33">
        <f t="shared" si="21"/>
        <v>0</v>
      </c>
      <c r="Q29" s="33">
        <f t="shared" si="21"/>
        <v>0</v>
      </c>
      <c r="R29" s="47">
        <f t="shared" si="21"/>
        <v>0</v>
      </c>
      <c r="S29" s="25">
        <f t="shared" si="21"/>
        <v>0</v>
      </c>
      <c r="T29" s="25">
        <f t="shared" si="21"/>
        <v>0</v>
      </c>
      <c r="U29" s="25">
        <f t="shared" si="21"/>
        <v>0</v>
      </c>
      <c r="V29" s="25">
        <f t="shared" si="21"/>
        <v>0</v>
      </c>
      <c r="W29" s="48" t="e">
        <f t="shared" si="16"/>
        <v>#DIV/0!</v>
      </c>
      <c r="Y29" s="27"/>
    </row>
    <row r="30" spans="1:26">
      <c r="A30" s="26"/>
      <c r="B30" s="24" t="s">
        <v>48</v>
      </c>
      <c r="C30" s="24">
        <f t="shared" ref="C30:G30" si="22">C11+C20+C29</f>
        <v>173</v>
      </c>
      <c r="D30" s="24">
        <f t="shared" si="22"/>
        <v>644</v>
      </c>
      <c r="E30" s="25">
        <f t="shared" si="22"/>
        <v>220991</v>
      </c>
      <c r="F30" s="25">
        <f t="shared" si="22"/>
        <v>3314865</v>
      </c>
      <c r="G30" s="25">
        <f t="shared" si="22"/>
        <v>0</v>
      </c>
      <c r="H30" s="25">
        <f t="shared" ref="H30" si="23">H11+H20+H29</f>
        <v>0</v>
      </c>
      <c r="I30" s="25">
        <f t="shared" ref="I30" si="24">I11+I20+I29</f>
        <v>0</v>
      </c>
      <c r="J30" s="25">
        <f t="shared" ref="J30" si="25">J11+J20+J29</f>
        <v>0</v>
      </c>
      <c r="K30" s="33">
        <f>SUM(K11+K20+K29)</f>
        <v>0</v>
      </c>
      <c r="L30" s="25">
        <f t="shared" ref="L30:N30" si="26">L11+L20+L29</f>
        <v>0</v>
      </c>
      <c r="M30" s="25">
        <f t="shared" si="26"/>
        <v>0</v>
      </c>
      <c r="N30" s="25">
        <f t="shared" si="26"/>
        <v>0</v>
      </c>
      <c r="O30" s="33">
        <f t="shared" ref="O30:R30" si="27">SUM(O11+O20+O29)</f>
        <v>0</v>
      </c>
      <c r="P30" s="33">
        <f t="shared" si="27"/>
        <v>0</v>
      </c>
      <c r="Q30" s="33">
        <f t="shared" si="27"/>
        <v>0</v>
      </c>
      <c r="R30" s="33">
        <f t="shared" si="27"/>
        <v>0</v>
      </c>
      <c r="S30" s="25">
        <f t="shared" ref="S30:V30" si="28">S11+S20+S29</f>
        <v>0</v>
      </c>
      <c r="T30" s="25">
        <f t="shared" si="28"/>
        <v>0</v>
      </c>
      <c r="U30" s="25">
        <f t="shared" si="28"/>
        <v>0</v>
      </c>
      <c r="V30" s="25">
        <f t="shared" si="28"/>
        <v>0</v>
      </c>
      <c r="W30" s="48" t="e">
        <f t="shared" si="16"/>
        <v>#DIV/0!</v>
      </c>
      <c r="Y30" s="27"/>
    </row>
    <row r="32" spans="1:26">
      <c r="U32" s="28"/>
    </row>
    <row r="33" spans="2:22">
      <c r="M33" s="34"/>
      <c r="N33" s="74" t="s">
        <v>69</v>
      </c>
      <c r="O33" s="78"/>
      <c r="P33" s="78"/>
      <c r="Q33" s="1"/>
      <c r="R33" s="34"/>
      <c r="S33" s="34"/>
      <c r="T33" s="34"/>
    </row>
    <row r="34" spans="2:22">
      <c r="I34" s="36"/>
      <c r="M34" s="34"/>
      <c r="N34" s="34"/>
      <c r="O34" s="34"/>
      <c r="P34" s="34"/>
      <c r="Q34" s="34"/>
      <c r="R34" s="34"/>
      <c r="S34" s="34"/>
      <c r="T34" s="34"/>
    </row>
    <row r="35" spans="2:22" ht="15" thickBot="1">
      <c r="M35" s="74" t="s">
        <v>51</v>
      </c>
      <c r="N35" s="78"/>
      <c r="O35" s="78"/>
      <c r="P35" s="78"/>
      <c r="Q35" s="78"/>
      <c r="R35" s="34"/>
      <c r="S35" s="34"/>
      <c r="T35" s="34"/>
    </row>
    <row r="36" spans="2:22" ht="15" thickBot="1">
      <c r="H36" s="28"/>
      <c r="K36" s="28"/>
      <c r="M36" s="34"/>
      <c r="N36" s="34"/>
      <c r="O36" s="37" t="s">
        <v>52</v>
      </c>
      <c r="P36" s="37"/>
      <c r="Q36" s="34"/>
      <c r="R36" s="34"/>
      <c r="S36" s="34"/>
      <c r="T36" s="34"/>
      <c r="U36" s="63"/>
    </row>
    <row r="37" spans="2:22">
      <c r="L37" s="74" t="s">
        <v>53</v>
      </c>
      <c r="M37" s="78"/>
      <c r="N37" s="78"/>
      <c r="O37" s="78"/>
      <c r="P37" s="78"/>
      <c r="Q37" s="78"/>
      <c r="R37" s="78"/>
      <c r="S37" s="35"/>
      <c r="T37" s="49"/>
    </row>
    <row r="38" spans="2:22">
      <c r="H38" s="27"/>
      <c r="T38" s="28"/>
    </row>
    <row r="39" spans="2:22">
      <c r="G39" s="28"/>
      <c r="O39" s="38" t="s">
        <v>54</v>
      </c>
      <c r="P39" s="38"/>
      <c r="V39" s="28"/>
    </row>
    <row r="40" spans="2:22">
      <c r="H40" s="28"/>
      <c r="I40" s="28"/>
      <c r="S40" s="28"/>
    </row>
    <row r="41" spans="2:22" ht="15" customHeight="1">
      <c r="B41" s="28"/>
      <c r="N41" s="74" t="s">
        <v>55</v>
      </c>
      <c r="O41" s="78"/>
      <c r="P41" s="78"/>
      <c r="Q41" s="1"/>
    </row>
    <row r="42" spans="2:22" ht="15" customHeight="1">
      <c r="B42" s="28"/>
      <c r="J42" s="27"/>
      <c r="N42" s="82" t="s">
        <v>56</v>
      </c>
      <c r="O42" s="82"/>
      <c r="P42" s="82"/>
    </row>
    <row r="49" spans="1:22">
      <c r="A49" s="74"/>
      <c r="B49" s="74"/>
      <c r="C49" s="74"/>
      <c r="D49" s="74"/>
      <c r="E49" s="74"/>
      <c r="F49" s="74"/>
      <c r="G49" s="74"/>
      <c r="H49" s="74"/>
      <c r="I49" s="74"/>
      <c r="J49" s="74"/>
      <c r="K49" s="74"/>
      <c r="L49" s="74"/>
      <c r="M49" s="74"/>
      <c r="N49" s="74"/>
      <c r="O49" s="74"/>
      <c r="P49" s="74"/>
      <c r="Q49" s="74"/>
      <c r="R49" s="74"/>
      <c r="S49" s="74"/>
      <c r="T49" s="74"/>
      <c r="U49" s="74"/>
      <c r="V49" s="1"/>
    </row>
  </sheetData>
  <mergeCells count="18">
    <mergeCell ref="V3:V4"/>
    <mergeCell ref="W3:W4"/>
    <mergeCell ref="N41:P41"/>
    <mergeCell ref="N42:P42"/>
    <mergeCell ref="A49:U49"/>
    <mergeCell ref="A3:A4"/>
    <mergeCell ref="B3:B4"/>
    <mergeCell ref="C3:C4"/>
    <mergeCell ref="D3:D4"/>
    <mergeCell ref="E3:E4"/>
    <mergeCell ref="F3:F4"/>
    <mergeCell ref="T3:T4"/>
    <mergeCell ref="U3:U4"/>
    <mergeCell ref="A1:U1"/>
    <mergeCell ref="G3:R3"/>
    <mergeCell ref="N33:P33"/>
    <mergeCell ref="M35:Q35"/>
    <mergeCell ref="L37:R37"/>
  </mergeCells>
  <pageMargins left="0.48958333333333298" right="0.69930555555555596" top="0.75" bottom="0.75" header="0.3" footer="0.3"/>
  <pageSetup paperSize="5" scale="5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REKAP RASTRA 2018</vt:lpstr>
      <vt:lpstr>-</vt:lpstr>
      <vt:lpstr>'REKAP RASTRA 2018'!Print_Area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BIREK</dc:creator>
  <cp:lastModifiedBy>sony</cp:lastModifiedBy>
  <cp:lastPrinted>2018-01-25T03:08:46Z</cp:lastPrinted>
  <dcterms:created xsi:type="dcterms:W3CDTF">2015-03-12T02:46:00Z</dcterms:created>
  <dcterms:modified xsi:type="dcterms:W3CDTF">2018-04-26T07:51:10Z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1033-10.2.0.5978</vt:lpwstr>
  </property>
</Properties>
</file>