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7596"/>
  </bookViews>
  <sheets>
    <sheet name="REKAP RASKIN 2016" sheetId="1" r:id="rId1"/>
    <sheet name="Raskin 13 &amp; 14" sheetId="2" r:id="rId2"/>
    <sheet name="REAL PMBYR HPB" sheetId="3" r:id="rId3"/>
  </sheets>
  <calcPr calcId="124519"/>
</workbook>
</file>

<file path=xl/calcChain.xml><?xml version="1.0" encoding="utf-8"?>
<calcChain xmlns="http://schemas.openxmlformats.org/spreadsheetml/2006/main">
  <c r="K20" i="1"/>
  <c r="F28"/>
  <c r="T28" s="1"/>
  <c r="F27"/>
  <c r="G27" s="1"/>
  <c r="F26"/>
  <c r="F25"/>
  <c r="F24"/>
  <c r="T24" s="1"/>
  <c r="F23"/>
  <c r="F22"/>
  <c r="G22" s="1"/>
  <c r="F19"/>
  <c r="F18"/>
  <c r="T18" s="1"/>
  <c r="F17"/>
  <c r="F16"/>
  <c r="F15"/>
  <c r="F14"/>
  <c r="T14" s="1"/>
  <c r="F13"/>
  <c r="F10"/>
  <c r="G10" s="1"/>
  <c r="F9"/>
  <c r="F8"/>
  <c r="F11" s="1"/>
  <c r="G16"/>
  <c r="G15"/>
  <c r="F6"/>
  <c r="G6"/>
  <c r="T26"/>
  <c r="T22"/>
  <c r="G19"/>
  <c r="G17"/>
  <c r="G13"/>
  <c r="G9"/>
  <c r="T6"/>
  <c r="Q29"/>
  <c r="N29"/>
  <c r="R29" i="3"/>
  <c r="R30" s="1"/>
  <c r="R20"/>
  <c r="R11"/>
  <c r="Q29"/>
  <c r="Q30" s="1"/>
  <c r="Q20"/>
  <c r="Q11"/>
  <c r="S20"/>
  <c r="S29" i="1"/>
  <c r="S20"/>
  <c r="S11"/>
  <c r="R29"/>
  <c r="R20"/>
  <c r="P29"/>
  <c r="Q20"/>
  <c r="Q11"/>
  <c r="M29" i="3"/>
  <c r="T29"/>
  <c r="T20"/>
  <c r="M11"/>
  <c r="P11" i="1"/>
  <c r="P20"/>
  <c r="O29"/>
  <c r="O20"/>
  <c r="N20"/>
  <c r="K29" i="3"/>
  <c r="L11"/>
  <c r="M11" i="1"/>
  <c r="M29"/>
  <c r="L29"/>
  <c r="M20"/>
  <c r="L20"/>
  <c r="K29"/>
  <c r="J29"/>
  <c r="H29"/>
  <c r="J20"/>
  <c r="I29"/>
  <c r="I20"/>
  <c r="R11"/>
  <c r="O11"/>
  <c r="N11"/>
  <c r="L11"/>
  <c r="K11"/>
  <c r="J11"/>
  <c r="H20"/>
  <c r="T11" i="3"/>
  <c r="T30" s="1"/>
  <c r="S29"/>
  <c r="S11"/>
  <c r="S30" s="1"/>
  <c r="M20"/>
  <c r="K20"/>
  <c r="J29"/>
  <c r="J20"/>
  <c r="J11"/>
  <c r="I29"/>
  <c r="I20"/>
  <c r="I11"/>
  <c r="H29"/>
  <c r="H20"/>
  <c r="P29"/>
  <c r="O29"/>
  <c r="N29"/>
  <c r="L29"/>
  <c r="G29"/>
  <c r="F29"/>
  <c r="E29"/>
  <c r="D29"/>
  <c r="C29"/>
  <c r="P20"/>
  <c r="O20"/>
  <c r="N20"/>
  <c r="L20"/>
  <c r="G20"/>
  <c r="F20"/>
  <c r="E20"/>
  <c r="D20"/>
  <c r="C20"/>
  <c r="P11"/>
  <c r="O11"/>
  <c r="N11"/>
  <c r="K11"/>
  <c r="H11"/>
  <c r="G11"/>
  <c r="F11"/>
  <c r="E11"/>
  <c r="D11"/>
  <c r="D30" s="1"/>
  <c r="C11"/>
  <c r="E29" i="2"/>
  <c r="D29"/>
  <c r="C29"/>
  <c r="E20"/>
  <c r="D20"/>
  <c r="C20"/>
  <c r="E11"/>
  <c r="E30" s="1"/>
  <c r="D11"/>
  <c r="C11"/>
  <c r="H11" i="1"/>
  <c r="I11"/>
  <c r="E20"/>
  <c r="E29"/>
  <c r="E11"/>
  <c r="D29"/>
  <c r="D20"/>
  <c r="D11"/>
  <c r="C29"/>
  <c r="C20"/>
  <c r="C11"/>
  <c r="G24" l="1"/>
  <c r="T10"/>
  <c r="F20"/>
  <c r="T20" s="1"/>
  <c r="F29"/>
  <c r="T29" s="1"/>
  <c r="T23"/>
  <c r="G8"/>
  <c r="T8"/>
  <c r="G25"/>
  <c r="G23"/>
  <c r="G28"/>
  <c r="G26"/>
  <c r="G18"/>
  <c r="T17"/>
  <c r="G14"/>
  <c r="T13"/>
  <c r="G11"/>
  <c r="D30" i="2"/>
  <c r="C30" i="3"/>
  <c r="T9" i="1"/>
  <c r="T15"/>
  <c r="T19"/>
  <c r="T25"/>
  <c r="T27"/>
  <c r="E30" i="3"/>
  <c r="C30" i="2"/>
  <c r="F30" i="3"/>
  <c r="N30" i="1"/>
  <c r="P30"/>
  <c r="T11"/>
  <c r="D30"/>
  <c r="S30"/>
  <c r="Q30"/>
  <c r="R30"/>
  <c r="O30"/>
  <c r="M30"/>
  <c r="K30"/>
  <c r="L30"/>
  <c r="H30"/>
  <c r="K30" i="3"/>
  <c r="J30"/>
  <c r="G30"/>
  <c r="I30" i="1"/>
  <c r="C30"/>
  <c r="E30"/>
  <c r="I30" i="3"/>
  <c r="L30"/>
  <c r="H30"/>
  <c r="P30"/>
  <c r="O30"/>
  <c r="N30"/>
  <c r="M30"/>
  <c r="J30" i="1"/>
  <c r="F30" l="1"/>
  <c r="G29"/>
  <c r="G20"/>
  <c r="T30"/>
  <c r="G30" l="1"/>
</calcChain>
</file>

<file path=xl/sharedStrings.xml><?xml version="1.0" encoding="utf-8"?>
<sst xmlns="http://schemas.openxmlformats.org/spreadsheetml/2006/main" count="190" uniqueCount="107">
  <si>
    <t>NO</t>
  </si>
  <si>
    <t>KABUPATEN/KOTA</t>
  </si>
  <si>
    <t>JML  KEC</t>
  </si>
  <si>
    <t>JML TD</t>
  </si>
  <si>
    <t>JML  RTS - PM</t>
  </si>
  <si>
    <t xml:space="preserve">ALOKASI SATU TAHUN </t>
  </si>
  <si>
    <t xml:space="preserve">RENCANA  PERBULAN </t>
  </si>
  <si>
    <t xml:space="preserve">JAN </t>
  </si>
  <si>
    <t xml:space="preserve">FEB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</si>
  <si>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</si>
  <si>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</si>
  <si>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</si>
  <si>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</si>
  <si>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</si>
  <si>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</si>
  <si>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>SEPTEMBER</t>
  </si>
  <si>
    <t>OKTOBER</t>
  </si>
  <si>
    <t xml:space="preserve">NOVEMBER </t>
  </si>
  <si>
    <t>DESEMBER</t>
  </si>
  <si>
    <t>I</t>
  </si>
  <si>
    <t xml:space="preserve">Wil. Kerja Padang </t>
  </si>
  <si>
    <t>II</t>
  </si>
  <si>
    <t xml:space="preserve">Sub Divre Bukittinggi </t>
  </si>
  <si>
    <t>Sub Jumlah II</t>
  </si>
  <si>
    <t xml:space="preserve">Sub Divre Solok </t>
  </si>
  <si>
    <t>III</t>
  </si>
  <si>
    <t>Sub Jumlah III</t>
  </si>
  <si>
    <t xml:space="preserve">Jumlah Total </t>
  </si>
  <si>
    <t xml:space="preserve">Kep. Mentawai </t>
  </si>
  <si>
    <t xml:space="preserve">Kota Padang </t>
  </si>
  <si>
    <t xml:space="preserve">Kota Pariaman </t>
  </si>
  <si>
    <t xml:space="preserve">Kab. Pdg Pariaman </t>
  </si>
  <si>
    <t xml:space="preserve">Kab. Pesisir Selatan </t>
  </si>
  <si>
    <t xml:space="preserve">Kota Bukittinggi </t>
  </si>
  <si>
    <t>Kota Pdg Panjang</t>
  </si>
  <si>
    <t xml:space="preserve">Kab. Agam </t>
  </si>
  <si>
    <t xml:space="preserve">Kota Payakumbuh </t>
  </si>
  <si>
    <t xml:space="preserve">Kab. 50 Kota </t>
  </si>
  <si>
    <t xml:space="preserve">Kab. Pasaman </t>
  </si>
  <si>
    <t>Kab. Pasaman Barat</t>
  </si>
  <si>
    <t>Kab. Dharmasraya</t>
  </si>
  <si>
    <t xml:space="preserve">Kota Sawahlunto </t>
  </si>
  <si>
    <t xml:space="preserve">Kota Solok </t>
  </si>
  <si>
    <t xml:space="preserve">Kab. Sijunjung </t>
  </si>
  <si>
    <t xml:space="preserve">Kab. Solok </t>
  </si>
  <si>
    <t xml:space="preserve">Kab. Solok Selatan </t>
  </si>
  <si>
    <t xml:space="preserve">Kab. Tanah Datar </t>
  </si>
  <si>
    <t>-</t>
  </si>
  <si>
    <t xml:space="preserve">KEPALA BIRO PEREKONOMIAN </t>
  </si>
  <si>
    <t xml:space="preserve">SELAKU </t>
  </si>
  <si>
    <t xml:space="preserve">SEKRETARIS TIM KOORDINASI RASKIN PROVINSI SUMATERA BARAT </t>
  </si>
  <si>
    <t>WARDARUSMEN,SE.MM</t>
  </si>
  <si>
    <t>dto</t>
  </si>
  <si>
    <t xml:space="preserve">Sub Jumlah I </t>
  </si>
  <si>
    <t>% jan-Des</t>
  </si>
  <si>
    <t>PAGU KE 13 (Kg)</t>
  </si>
  <si>
    <t>REALISASI (Kg)</t>
  </si>
  <si>
    <t>NILAI HPB (Rp)</t>
  </si>
  <si>
    <t xml:space="preserve">PEMBAYARAN HPB (Rp) </t>
  </si>
  <si>
    <t>TUNGGAKAN HPB (Rp)</t>
  </si>
  <si>
    <t>PAGU KE 14 (KG)</t>
  </si>
  <si>
    <t>REALISASI (KG)</t>
  </si>
  <si>
    <t>NILAI HPB (Rp.)</t>
  </si>
  <si>
    <t>PEMBAYARAN HPB (Rp.)</t>
  </si>
  <si>
    <t>TUNGGAKAN HPB (Rp.)</t>
  </si>
  <si>
    <t xml:space="preserve">% THDP NILAI HPB (Rp) </t>
  </si>
  <si>
    <t>% THDP NILAI HPB (Rp.)</t>
  </si>
  <si>
    <t xml:space="preserve">NIP. 19630522 198601 1 001 </t>
  </si>
  <si>
    <t>SEPT</t>
  </si>
  <si>
    <t>OKT</t>
  </si>
  <si>
    <t>NOV</t>
  </si>
  <si>
    <t>DES</t>
  </si>
  <si>
    <t>AGUST</t>
  </si>
  <si>
    <t xml:space="preserve">TOTAL PEMBAYARAN JAN S/D DES (Rp) </t>
  </si>
  <si>
    <t xml:space="preserve">SISA PEMBAYARAN JAN S/D DES (Rp) </t>
  </si>
  <si>
    <t>%  LUNAS</t>
  </si>
  <si>
    <t>DATA REALISASI PENDISTRIBUSIAN DAN PEMBAYARAN BERAS BAGI MASYARAKAT BERPENDAPATAN RENDAH (RASKIN) TAMBAHAN KE 13 DAN KE 14  TAHUN 2016</t>
  </si>
  <si>
    <t xml:space="preserve">Padang,                                                  2016 </t>
  </si>
  <si>
    <t>DATA REALISASI PEMBAYARAN HPB PENDISTRIBUSIAN BERAS BAGI MASYARAKAT BERPENDAPATAN RENDAH (RASKIN)  PROGAM TAHUN 2016</t>
  </si>
  <si>
    <t>REALISASI PEMBAYARAN HPB TAHUN 2016 (Kg)</t>
  </si>
  <si>
    <t>59,74</t>
  </si>
  <si>
    <t>95,33</t>
  </si>
  <si>
    <t>80,05</t>
  </si>
  <si>
    <t>79,18</t>
  </si>
  <si>
    <t>93,34</t>
  </si>
  <si>
    <t>85,75</t>
  </si>
  <si>
    <t>89,05</t>
  </si>
  <si>
    <t>83,58</t>
  </si>
  <si>
    <t>86,40</t>
  </si>
  <si>
    <t>90,91</t>
  </si>
  <si>
    <t>81,62</t>
  </si>
  <si>
    <t>87,63</t>
  </si>
  <si>
    <t>85,58</t>
  </si>
  <si>
    <t>88,41</t>
  </si>
  <si>
    <t>91,13</t>
  </si>
  <si>
    <t>78,41</t>
  </si>
  <si>
    <t>75,00</t>
  </si>
  <si>
    <t>88,84</t>
  </si>
  <si>
    <t>81,15</t>
  </si>
  <si>
    <t>89,16</t>
  </si>
  <si>
    <t>89,30</t>
  </si>
  <si>
    <t>86,51</t>
  </si>
  <si>
    <t>85,96</t>
  </si>
  <si>
    <t xml:space="preserve">Padang,   16 November 2016 </t>
  </si>
  <si>
    <t>DATA REALISASI PENDISTRIBUSIAN BERAS SEJAHTERA UNTUK KELUARGA PENERIMA MANFAAT (RASTRA)  PROGAM TAHUN 2017</t>
  </si>
  <si>
    <t>JML  KPM</t>
  </si>
  <si>
    <t>REALISASI TAHUN 2017 (Kg)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</si>
</sst>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center" vertical="center"/>
    </xf>
    <xf numFmtId="0" fontId="0" fillId="0" borderId="7" xfId="0" applyBorder="1"/>
    <xf numFmtId="0" fontId="0" fillId="0" borderId="2" xfId="0" applyFont="1" applyBorder="1"/>
    <xf numFmtId="0" fontId="0" fillId="0" borderId="2" xfId="0" applyFont="1" applyBorder="1" applyAlignment="1">
      <alignment horizontal="center" vertical="center"/>
    </xf>
    <xf numFmtId="164" fontId="0" fillId="0" borderId="2" xfId="1" applyNumberFormat="1" applyFont="1" applyBorder="1"/>
    <xf numFmtId="164" fontId="0" fillId="0" borderId="7" xfId="1" applyNumberFormat="1" applyFont="1" applyBorder="1"/>
    <xf numFmtId="164" fontId="2" fillId="0" borderId="4" xfId="1" applyNumberFormat="1" applyFont="1" applyBorder="1"/>
    <xf numFmtId="0" fontId="2" fillId="0" borderId="4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4" fontId="0" fillId="0" borderId="2" xfId="1" quotePrefix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1" applyNumberFormat="1" applyFont="1" applyFill="1" applyBorder="1"/>
    <xf numFmtId="164" fontId="2" fillId="2" borderId="1" xfId="0" applyNumberFormat="1" applyFont="1" applyFill="1" applyBorder="1"/>
    <xf numFmtId="0" fontId="0" fillId="2" borderId="3" xfId="0" applyFill="1" applyBorder="1" applyAlignment="1">
      <alignment horizontal="center" vertical="center"/>
    </xf>
    <xf numFmtId="0" fontId="2" fillId="3" borderId="1" xfId="0" applyFont="1" applyFill="1" applyBorder="1"/>
    <xf numFmtId="164" fontId="2" fillId="3" borderId="1" xfId="1" applyNumberFormat="1" applyFont="1" applyFill="1" applyBorder="1"/>
    <xf numFmtId="164" fontId="2" fillId="3" borderId="1" xfId="0" applyNumberFormat="1" applyFont="1" applyFill="1" applyBorder="1"/>
    <xf numFmtId="164" fontId="0" fillId="0" borderId="2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top"/>
    </xf>
    <xf numFmtId="164" fontId="2" fillId="3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2" fontId="0" fillId="0" borderId="2" xfId="0" applyNumberForma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9" fontId="0" fillId="0" borderId="2" xfId="2" applyFont="1" applyBorder="1" applyAlignment="1">
      <alignment horizontal="center"/>
    </xf>
    <xf numFmtId="9" fontId="2" fillId="3" borderId="1" xfId="2" applyFont="1" applyFill="1" applyBorder="1" applyAlignment="1">
      <alignment horizontal="center" vertical="center"/>
    </xf>
    <xf numFmtId="9" fontId="0" fillId="0" borderId="7" xfId="2" applyFont="1" applyBorder="1" applyAlignment="1">
      <alignment horizontal="center"/>
    </xf>
    <xf numFmtId="9" fontId="0" fillId="0" borderId="2" xfId="2" applyFont="1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9" fontId="0" fillId="0" borderId="2" xfId="2" applyFont="1" applyBorder="1" applyAlignment="1">
      <alignment horizontal="center" vertical="top"/>
    </xf>
    <xf numFmtId="9" fontId="2" fillId="2" borderId="1" xfId="2" applyFont="1" applyFill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43" fontId="0" fillId="0" borderId="2" xfId="1" applyFont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2" borderId="6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"/>
  <sheetViews>
    <sheetView tabSelected="1" workbookViewId="0">
      <selection activeCell="A2" sqref="A2"/>
    </sheetView>
  </sheetViews>
  <sheetFormatPr defaultRowHeight="14.4"/>
  <cols>
    <col min="1" max="1" width="4.88671875" customWidth="1"/>
    <col min="2" max="2" width="19.5546875" customWidth="1"/>
    <col min="3" max="3" width="6.33203125" customWidth="1"/>
    <col min="4" max="4" width="6.109375" customWidth="1"/>
    <col min="5" max="5" width="9.6640625" customWidth="1"/>
    <col min="6" max="6" width="11.88671875" customWidth="1"/>
    <col min="7" max="7" width="10.6640625" customWidth="1"/>
    <col min="8" max="8" width="10.44140625" customWidth="1"/>
    <col min="9" max="11" width="10.33203125" customWidth="1"/>
    <col min="12" max="12" width="10.5546875" customWidth="1"/>
    <col min="13" max="14" width="10.6640625" customWidth="1"/>
    <col min="15" max="15" width="11.44140625" customWidth="1"/>
    <col min="16" max="16" width="12.44140625" customWidth="1"/>
    <col min="17" max="17" width="10.5546875" customWidth="1"/>
    <col min="18" max="18" width="12" customWidth="1"/>
    <col min="19" max="19" width="11.109375" customWidth="1"/>
    <col min="20" max="20" width="8.5546875" customWidth="1"/>
  </cols>
  <sheetData>
    <row r="1" spans="1:21" s="40" customFormat="1" ht="15" customHeight="1">
      <c r="A1" s="64" t="s">
        <v>104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39"/>
    </row>
    <row r="2" spans="1:21" ht="15" thickBot="1"/>
    <row r="3" spans="1:21" ht="16.5" customHeight="1" thickTop="1" thickBot="1">
      <c r="A3" s="65" t="s">
        <v>0</v>
      </c>
      <c r="B3" s="65" t="s">
        <v>1</v>
      </c>
      <c r="C3" s="65" t="s">
        <v>2</v>
      </c>
      <c r="D3" s="65" t="s">
        <v>3</v>
      </c>
      <c r="E3" s="65" t="s">
        <v>105</v>
      </c>
      <c r="F3" s="65" t="s">
        <v>5</v>
      </c>
      <c r="G3" s="65" t="s">
        <v>6</v>
      </c>
      <c r="H3" s="67" t="s">
        <v>106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9"/>
      <c r="T3" s="65" t="s">
        <v>54</v>
      </c>
    </row>
    <row r="4" spans="1:21" ht="33" customHeight="1" thickTop="1" thickBot="1">
      <c r="A4" s="66"/>
      <c r="B4" s="66"/>
      <c r="C4" s="66"/>
      <c r="D4" s="66"/>
      <c r="E4" s="66"/>
      <c r="F4" s="66"/>
      <c r="G4" s="66"/>
      <c r="H4" s="21" t="s">
        <v>7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21" t="s">
        <v>14</v>
      </c>
      <c r="P4" s="21" t="s">
        <v>15</v>
      </c>
      <c r="Q4" s="21" t="s">
        <v>16</v>
      </c>
      <c r="R4" s="21" t="s">
        <v>17</v>
      </c>
      <c r="S4" s="21" t="s">
        <v>18</v>
      </c>
      <c r="T4" s="66"/>
    </row>
    <row r="5" spans="1:21" ht="15" thickTop="1">
      <c r="A5" s="5" t="s">
        <v>19</v>
      </c>
      <c r="B5" s="6" t="s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>
      <c r="A6" s="4">
        <v>1</v>
      </c>
      <c r="B6" s="2" t="s">
        <v>28</v>
      </c>
      <c r="C6" s="2">
        <v>10</v>
      </c>
      <c r="D6" s="2">
        <v>5</v>
      </c>
      <c r="E6" s="11">
        <v>9273</v>
      </c>
      <c r="F6" s="11">
        <f>E6*15*12</f>
        <v>1669140</v>
      </c>
      <c r="G6" s="11">
        <f>F6/12</f>
        <v>139095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7">
        <f>SUM(H6:S6)/F6*100</f>
        <v>0</v>
      </c>
    </row>
    <row r="7" spans="1:21">
      <c r="A7" s="4">
        <v>2</v>
      </c>
      <c r="B7" s="2" t="s">
        <v>29</v>
      </c>
      <c r="C7" s="2">
        <v>0</v>
      </c>
      <c r="D7" s="2">
        <v>0</v>
      </c>
      <c r="E7" s="11">
        <v>0</v>
      </c>
      <c r="F7" s="11">
        <v>0</v>
      </c>
      <c r="G7" s="11">
        <v>0</v>
      </c>
      <c r="H7" s="11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7">
        <v>0</v>
      </c>
    </row>
    <row r="8" spans="1:21">
      <c r="A8" s="4">
        <v>3</v>
      </c>
      <c r="B8" s="2" t="s">
        <v>30</v>
      </c>
      <c r="C8" s="2">
        <v>4</v>
      </c>
      <c r="D8" s="2">
        <v>4</v>
      </c>
      <c r="E8" s="11">
        <v>2983</v>
      </c>
      <c r="F8" s="11">
        <f t="shared" ref="F8:F10" si="0">E8*15*12</f>
        <v>536940</v>
      </c>
      <c r="G8" s="11">
        <f t="shared" ref="G8:G10" si="1">F8/12</f>
        <v>44745</v>
      </c>
      <c r="H8" s="30">
        <v>0</v>
      </c>
      <c r="I8" s="30">
        <v>0</v>
      </c>
      <c r="J8" s="30">
        <v>0</v>
      </c>
      <c r="K8" s="30">
        <v>2983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7">
        <f t="shared" ref="T8:T30" si="2">SUM(H8:S8)/F8*100</f>
        <v>0.55555555555555558</v>
      </c>
    </row>
    <row r="9" spans="1:21">
      <c r="A9" s="4">
        <v>4</v>
      </c>
      <c r="B9" s="2" t="s">
        <v>31</v>
      </c>
      <c r="C9" s="2">
        <v>17</v>
      </c>
      <c r="D9" s="2">
        <v>17</v>
      </c>
      <c r="E9" s="11">
        <v>19615</v>
      </c>
      <c r="F9" s="11">
        <f t="shared" si="0"/>
        <v>3530700</v>
      </c>
      <c r="G9" s="11">
        <f t="shared" si="1"/>
        <v>294225</v>
      </c>
      <c r="H9" s="30">
        <v>0</v>
      </c>
      <c r="I9" s="30">
        <v>0</v>
      </c>
      <c r="J9" s="30">
        <v>0</v>
      </c>
      <c r="K9" s="30">
        <v>0</v>
      </c>
      <c r="L9" s="30">
        <v>9883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7">
        <f t="shared" si="2"/>
        <v>0.27991616393349761</v>
      </c>
    </row>
    <row r="10" spans="1:21" ht="15" thickBot="1">
      <c r="A10" s="4">
        <v>5</v>
      </c>
      <c r="B10" s="8" t="s">
        <v>32</v>
      </c>
      <c r="C10" s="8">
        <v>12</v>
      </c>
      <c r="D10" s="8">
        <v>108</v>
      </c>
      <c r="E10" s="12">
        <v>21868</v>
      </c>
      <c r="F10" s="11">
        <f t="shared" si="0"/>
        <v>3936240</v>
      </c>
      <c r="G10" s="11">
        <f t="shared" si="1"/>
        <v>328020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37">
        <f t="shared" si="2"/>
        <v>0</v>
      </c>
    </row>
    <row r="11" spans="1:21" ht="15.6" thickTop="1" thickBot="1">
      <c r="A11" s="7"/>
      <c r="B11" s="27" t="s">
        <v>53</v>
      </c>
      <c r="C11" s="27">
        <f>C6+C7+C8+C9+C10</f>
        <v>43</v>
      </c>
      <c r="D11" s="27">
        <f>D6+D7+D8+D9+D10</f>
        <v>134</v>
      </c>
      <c r="E11" s="28">
        <f>E6+E7+E8+E9+E10</f>
        <v>53739</v>
      </c>
      <c r="F11" s="28">
        <f>F6+F7+F8+F9+F10</f>
        <v>9673020</v>
      </c>
      <c r="G11" s="28">
        <f>G6+G7+G8+G9+G10</f>
        <v>806085</v>
      </c>
      <c r="H11" s="28">
        <f t="shared" ref="H11:I11" si="3">SUM(H6:H10)</f>
        <v>0</v>
      </c>
      <c r="I11" s="32">
        <f t="shared" si="3"/>
        <v>0</v>
      </c>
      <c r="J11" s="32">
        <f t="shared" ref="J11" si="4">SUM(J6:J10)</f>
        <v>0</v>
      </c>
      <c r="K11" s="32">
        <f t="shared" ref="K11:R11" si="5">SUM(K6:K10)</f>
        <v>2983</v>
      </c>
      <c r="L11" s="32">
        <f t="shared" si="5"/>
        <v>9883</v>
      </c>
      <c r="M11" s="32">
        <f>SUM(M6:M10)</f>
        <v>0</v>
      </c>
      <c r="N11" s="32">
        <f t="shared" si="5"/>
        <v>0</v>
      </c>
      <c r="O11" s="32">
        <f t="shared" si="5"/>
        <v>0</v>
      </c>
      <c r="P11" s="32">
        <f>SUM(P6:P10)</f>
        <v>0</v>
      </c>
      <c r="Q11" s="32">
        <f>SUM(Q6:Q10)</f>
        <v>0</v>
      </c>
      <c r="R11" s="32">
        <f t="shared" si="5"/>
        <v>0</v>
      </c>
      <c r="S11" s="32">
        <f>SUM(S6:S10)</f>
        <v>0</v>
      </c>
      <c r="T11" s="61">
        <f t="shared" si="2"/>
        <v>0.13300913261835495</v>
      </c>
    </row>
    <row r="12" spans="1:21" ht="15" thickTop="1">
      <c r="A12" s="7" t="s">
        <v>21</v>
      </c>
      <c r="B12" s="6" t="s">
        <v>22</v>
      </c>
      <c r="C12" s="6"/>
      <c r="D12" s="6"/>
      <c r="E12" s="6"/>
      <c r="F12" s="6"/>
      <c r="G12" s="13"/>
      <c r="H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</row>
    <row r="13" spans="1:21">
      <c r="A13" s="4">
        <v>6</v>
      </c>
      <c r="B13" s="2" t="s">
        <v>35</v>
      </c>
      <c r="C13" s="2">
        <v>16</v>
      </c>
      <c r="D13" s="2">
        <v>63</v>
      </c>
      <c r="E13" s="11">
        <v>23612</v>
      </c>
      <c r="F13" s="11">
        <f t="shared" ref="F13:F19" si="6">E13*15*12</f>
        <v>4250160</v>
      </c>
      <c r="G13" s="11">
        <f t="shared" ref="G13:G19" si="7">F13/12</f>
        <v>354180</v>
      </c>
      <c r="H13" s="11">
        <v>0</v>
      </c>
      <c r="I13" s="30">
        <v>0</v>
      </c>
      <c r="J13" s="30">
        <v>0</v>
      </c>
      <c r="K13" s="30">
        <v>18280</v>
      </c>
      <c r="L13" s="30">
        <v>22737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7">
        <f t="shared" si="2"/>
        <v>0.9650695503228115</v>
      </c>
    </row>
    <row r="14" spans="1:21">
      <c r="A14" s="4">
        <v>7</v>
      </c>
      <c r="B14" s="2" t="s">
        <v>33</v>
      </c>
      <c r="C14" s="2">
        <v>3</v>
      </c>
      <c r="D14" s="2">
        <v>24</v>
      </c>
      <c r="E14" s="11">
        <v>2908</v>
      </c>
      <c r="F14" s="11">
        <f t="shared" si="6"/>
        <v>523440</v>
      </c>
      <c r="G14" s="11">
        <f t="shared" si="7"/>
        <v>43620</v>
      </c>
      <c r="H14" s="30">
        <v>0</v>
      </c>
      <c r="I14" s="30">
        <v>0</v>
      </c>
      <c r="J14" s="30">
        <v>0</v>
      </c>
      <c r="K14" s="30">
        <v>0</v>
      </c>
      <c r="L14" s="30">
        <v>2908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7">
        <f t="shared" si="2"/>
        <v>0.55555555555555558</v>
      </c>
    </row>
    <row r="15" spans="1:21">
      <c r="A15" s="4">
        <v>8</v>
      </c>
      <c r="B15" s="2" t="s">
        <v>34</v>
      </c>
      <c r="C15" s="2">
        <v>2</v>
      </c>
      <c r="D15" s="2">
        <v>2</v>
      </c>
      <c r="E15" s="11">
        <v>2123</v>
      </c>
      <c r="F15" s="11">
        <f t="shared" si="6"/>
        <v>382140</v>
      </c>
      <c r="G15" s="11">
        <f t="shared" si="7"/>
        <v>31845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7">
        <f t="shared" si="2"/>
        <v>0</v>
      </c>
    </row>
    <row r="16" spans="1:21">
      <c r="A16" s="4">
        <v>9</v>
      </c>
      <c r="B16" s="2" t="s">
        <v>36</v>
      </c>
      <c r="C16" s="2">
        <v>5</v>
      </c>
      <c r="D16" s="2">
        <v>75</v>
      </c>
      <c r="E16" s="11">
        <v>5745</v>
      </c>
      <c r="F16" s="11">
        <f t="shared" si="6"/>
        <v>1034100</v>
      </c>
      <c r="G16" s="11">
        <f t="shared" si="7"/>
        <v>86175</v>
      </c>
      <c r="H16" s="30">
        <v>0</v>
      </c>
      <c r="I16" s="30">
        <v>0</v>
      </c>
      <c r="J16" s="30">
        <v>0</v>
      </c>
      <c r="K16" s="30">
        <v>3948</v>
      </c>
      <c r="L16" s="30">
        <v>12750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7">
        <v>100</v>
      </c>
    </row>
    <row r="17" spans="1:20">
      <c r="A17" s="4">
        <v>10</v>
      </c>
      <c r="B17" s="2" t="s">
        <v>37</v>
      </c>
      <c r="C17" s="2">
        <v>13</v>
      </c>
      <c r="D17" s="2">
        <v>79</v>
      </c>
      <c r="E17" s="11">
        <v>22451</v>
      </c>
      <c r="F17" s="11">
        <f t="shared" si="6"/>
        <v>4041180</v>
      </c>
      <c r="G17" s="11">
        <f t="shared" si="7"/>
        <v>336765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7">
        <f t="shared" si="2"/>
        <v>0</v>
      </c>
    </row>
    <row r="18" spans="1:20">
      <c r="A18" s="4">
        <v>11</v>
      </c>
      <c r="B18" s="2" t="s">
        <v>38</v>
      </c>
      <c r="C18" s="2">
        <v>12</v>
      </c>
      <c r="D18" s="2">
        <v>41</v>
      </c>
      <c r="E18" s="11">
        <v>18174</v>
      </c>
      <c r="F18" s="11">
        <f t="shared" si="6"/>
        <v>3271320</v>
      </c>
      <c r="G18" s="11">
        <f t="shared" si="7"/>
        <v>272610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7">
        <f t="shared" si="2"/>
        <v>0</v>
      </c>
    </row>
    <row r="19" spans="1:20" ht="15" thickBot="1">
      <c r="A19" s="4">
        <v>12</v>
      </c>
      <c r="B19" s="8" t="s">
        <v>39</v>
      </c>
      <c r="C19" s="8">
        <v>11</v>
      </c>
      <c r="D19" s="8">
        <v>17</v>
      </c>
      <c r="E19" s="12">
        <v>23987</v>
      </c>
      <c r="F19" s="11">
        <f t="shared" si="6"/>
        <v>4317660</v>
      </c>
      <c r="G19" s="11">
        <f t="shared" si="7"/>
        <v>359805</v>
      </c>
      <c r="H19" s="55">
        <v>0</v>
      </c>
      <c r="I19" s="55">
        <v>0</v>
      </c>
      <c r="J19" s="55">
        <v>0</v>
      </c>
      <c r="K19" s="55">
        <v>17372</v>
      </c>
      <c r="L19" s="55">
        <v>15534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37">
        <f t="shared" si="2"/>
        <v>0.76212578109438911</v>
      </c>
    </row>
    <row r="20" spans="1:20" ht="15.6" thickTop="1" thickBot="1">
      <c r="A20" s="7"/>
      <c r="B20" s="27" t="s">
        <v>23</v>
      </c>
      <c r="C20" s="27">
        <f t="shared" ref="C20:G20" si="8">C13+C14+C15+C16+C17+C18+C19</f>
        <v>62</v>
      </c>
      <c r="D20" s="27">
        <f t="shared" si="8"/>
        <v>301</v>
      </c>
      <c r="E20" s="28">
        <f t="shared" si="8"/>
        <v>99000</v>
      </c>
      <c r="F20" s="29">
        <f t="shared" si="8"/>
        <v>17820000</v>
      </c>
      <c r="G20" s="28">
        <f t="shared" si="8"/>
        <v>1485000</v>
      </c>
      <c r="H20" s="28">
        <f t="shared" ref="H20:M20" si="9">SUM(H13:H19)</f>
        <v>0</v>
      </c>
      <c r="I20" s="32">
        <f t="shared" si="9"/>
        <v>0</v>
      </c>
      <c r="J20" s="32">
        <f t="shared" si="9"/>
        <v>0</v>
      </c>
      <c r="K20" s="32">
        <f>SUM(K13:K19)</f>
        <v>39600</v>
      </c>
      <c r="L20" s="32">
        <f t="shared" si="9"/>
        <v>53929</v>
      </c>
      <c r="M20" s="32">
        <f t="shared" si="9"/>
        <v>0</v>
      </c>
      <c r="N20" s="32">
        <f t="shared" ref="N20:S20" si="10">SUM(N13:N19)</f>
        <v>0</v>
      </c>
      <c r="O20" s="32">
        <f t="shared" si="10"/>
        <v>0</v>
      </c>
      <c r="P20" s="32">
        <f t="shared" si="10"/>
        <v>0</v>
      </c>
      <c r="Q20" s="32">
        <f t="shared" si="10"/>
        <v>0</v>
      </c>
      <c r="R20" s="32">
        <f t="shared" si="10"/>
        <v>0</v>
      </c>
      <c r="S20" s="32">
        <f t="shared" si="10"/>
        <v>0</v>
      </c>
      <c r="T20" s="61">
        <f t="shared" si="2"/>
        <v>0.5248540965207632</v>
      </c>
    </row>
    <row r="21" spans="1:20" ht="15" thickTop="1">
      <c r="A21" s="7" t="s">
        <v>25</v>
      </c>
      <c r="B21" s="6" t="s">
        <v>24</v>
      </c>
      <c r="C21" s="6"/>
      <c r="D21" s="6"/>
      <c r="E21" s="6"/>
      <c r="F21" s="6"/>
      <c r="G21" s="13"/>
      <c r="H21" s="1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</row>
    <row r="22" spans="1:20">
      <c r="A22" s="10">
        <v>13</v>
      </c>
      <c r="B22" s="9" t="s">
        <v>40</v>
      </c>
      <c r="C22" s="2">
        <v>11</v>
      </c>
      <c r="D22" s="2">
        <v>52</v>
      </c>
      <c r="E22" s="11">
        <v>8609</v>
      </c>
      <c r="F22" s="11">
        <f t="shared" ref="F22:F28" si="11">E22*15*12</f>
        <v>1549620</v>
      </c>
      <c r="G22" s="11">
        <f t="shared" ref="G22:G28" si="12">F22/12</f>
        <v>129135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7">
        <f t="shared" si="2"/>
        <v>0</v>
      </c>
    </row>
    <row r="23" spans="1:20">
      <c r="A23" s="10">
        <v>14</v>
      </c>
      <c r="B23" s="2" t="s">
        <v>41</v>
      </c>
      <c r="C23" s="2">
        <v>4</v>
      </c>
      <c r="D23" s="2">
        <v>4</v>
      </c>
      <c r="E23" s="11">
        <v>1003</v>
      </c>
      <c r="F23" s="11">
        <f t="shared" si="11"/>
        <v>180540</v>
      </c>
      <c r="G23" s="11">
        <f t="shared" si="12"/>
        <v>15045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7">
        <f t="shared" si="2"/>
        <v>0</v>
      </c>
    </row>
    <row r="24" spans="1:20">
      <c r="A24" s="10">
        <v>15</v>
      </c>
      <c r="B24" s="2" t="s">
        <v>42</v>
      </c>
      <c r="C24" s="2">
        <v>2</v>
      </c>
      <c r="D24" s="2">
        <v>13</v>
      </c>
      <c r="E24" s="11">
        <v>2256</v>
      </c>
      <c r="F24" s="11">
        <f t="shared" si="11"/>
        <v>406080</v>
      </c>
      <c r="G24" s="11">
        <f t="shared" si="12"/>
        <v>33840</v>
      </c>
      <c r="H24" s="30">
        <v>0</v>
      </c>
      <c r="I24" s="30">
        <v>0</v>
      </c>
      <c r="J24" s="30">
        <v>0</v>
      </c>
      <c r="K24" s="30">
        <v>0</v>
      </c>
      <c r="L24" s="30">
        <v>11688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7">
        <f t="shared" si="2"/>
        <v>2.8782505910165486</v>
      </c>
    </row>
    <row r="25" spans="1:20">
      <c r="A25" s="10">
        <v>16</v>
      </c>
      <c r="B25" s="2" t="s">
        <v>43</v>
      </c>
      <c r="C25" s="2">
        <v>8</v>
      </c>
      <c r="D25" s="2">
        <v>64</v>
      </c>
      <c r="E25" s="11">
        <v>10799</v>
      </c>
      <c r="F25" s="11">
        <f t="shared" si="11"/>
        <v>1943820</v>
      </c>
      <c r="G25" s="11">
        <f t="shared" si="12"/>
        <v>161985</v>
      </c>
      <c r="H25" s="30">
        <v>0</v>
      </c>
      <c r="I25" s="30">
        <v>0</v>
      </c>
      <c r="J25" s="30">
        <v>0</v>
      </c>
      <c r="K25" s="30">
        <v>0</v>
      </c>
      <c r="L25" s="30">
        <v>19002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7">
        <f t="shared" si="2"/>
        <v>0.97755965058493077</v>
      </c>
    </row>
    <row r="26" spans="1:20">
      <c r="A26" s="10">
        <v>17</v>
      </c>
      <c r="B26" s="2" t="s">
        <v>44</v>
      </c>
      <c r="C26" s="2">
        <v>14</v>
      </c>
      <c r="D26" s="2">
        <v>74</v>
      </c>
      <c r="E26" s="11">
        <v>20545</v>
      </c>
      <c r="F26" s="11">
        <f t="shared" si="11"/>
        <v>3698100</v>
      </c>
      <c r="G26" s="11">
        <f t="shared" si="12"/>
        <v>308175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7">
        <f t="shared" si="2"/>
        <v>0</v>
      </c>
    </row>
    <row r="27" spans="1:20">
      <c r="A27" s="10">
        <v>18</v>
      </c>
      <c r="B27" s="2" t="s">
        <v>45</v>
      </c>
      <c r="C27" s="2">
        <v>7</v>
      </c>
      <c r="D27" s="2">
        <v>39</v>
      </c>
      <c r="E27" s="11">
        <v>8269</v>
      </c>
      <c r="F27" s="11">
        <f t="shared" si="11"/>
        <v>1488420</v>
      </c>
      <c r="G27" s="11">
        <f t="shared" si="12"/>
        <v>124035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7">
        <f t="shared" si="2"/>
        <v>0</v>
      </c>
    </row>
    <row r="28" spans="1:20" ht="15" thickBot="1">
      <c r="A28" s="10">
        <v>19</v>
      </c>
      <c r="B28" s="8" t="s">
        <v>46</v>
      </c>
      <c r="C28" s="8">
        <v>14</v>
      </c>
      <c r="D28" s="8">
        <v>75</v>
      </c>
      <c r="E28" s="12">
        <v>16771</v>
      </c>
      <c r="F28" s="11">
        <f t="shared" si="11"/>
        <v>3018780</v>
      </c>
      <c r="G28" s="11">
        <f t="shared" si="12"/>
        <v>251565</v>
      </c>
      <c r="H28" s="55">
        <v>0</v>
      </c>
      <c r="I28" s="55">
        <v>0</v>
      </c>
      <c r="J28" s="55">
        <v>0</v>
      </c>
      <c r="K28" s="55">
        <v>0</v>
      </c>
      <c r="L28" s="55">
        <v>8992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37">
        <f t="shared" si="2"/>
        <v>0.29786867542517176</v>
      </c>
    </row>
    <row r="29" spans="1:20" ht="15.6" thickTop="1" thickBot="1">
      <c r="A29" s="22"/>
      <c r="B29" s="23" t="s">
        <v>26</v>
      </c>
      <c r="C29" s="23">
        <f t="shared" ref="C29:G29" si="13">C22+C23+C24+C25+C26+C27+C28</f>
        <v>60</v>
      </c>
      <c r="D29" s="23">
        <f t="shared" si="13"/>
        <v>321</v>
      </c>
      <c r="E29" s="24">
        <f t="shared" si="13"/>
        <v>68252</v>
      </c>
      <c r="F29" s="25">
        <f t="shared" si="13"/>
        <v>12285360</v>
      </c>
      <c r="G29" s="24">
        <f t="shared" si="13"/>
        <v>1023780</v>
      </c>
      <c r="H29" s="56">
        <f t="shared" ref="H29:M29" si="14">SUM(H22:H28)</f>
        <v>0</v>
      </c>
      <c r="I29" s="56">
        <f t="shared" si="14"/>
        <v>0</v>
      </c>
      <c r="J29" s="56">
        <f t="shared" si="14"/>
        <v>0</v>
      </c>
      <c r="K29" s="56">
        <f t="shared" si="14"/>
        <v>0</v>
      </c>
      <c r="L29" s="56">
        <f t="shared" si="14"/>
        <v>39682</v>
      </c>
      <c r="M29" s="56">
        <f t="shared" si="14"/>
        <v>0</v>
      </c>
      <c r="N29" s="56">
        <f t="shared" ref="N29:S29" si="15">SUM(N22:N28)</f>
        <v>0</v>
      </c>
      <c r="O29" s="56">
        <f t="shared" si="15"/>
        <v>0</v>
      </c>
      <c r="P29" s="56">
        <f t="shared" si="15"/>
        <v>0</v>
      </c>
      <c r="Q29" s="56">
        <f t="shared" si="15"/>
        <v>0</v>
      </c>
      <c r="R29" s="56">
        <f t="shared" si="15"/>
        <v>0</v>
      </c>
      <c r="S29" s="56">
        <f t="shared" si="15"/>
        <v>0</v>
      </c>
      <c r="T29" s="62">
        <f t="shared" si="2"/>
        <v>0.32300233774183257</v>
      </c>
    </row>
    <row r="30" spans="1:20" ht="15.6" thickTop="1" thickBot="1">
      <c r="A30" s="26"/>
      <c r="B30" s="23" t="s">
        <v>27</v>
      </c>
      <c r="C30" s="23">
        <f t="shared" ref="C30:J30" si="16">C11+C20+C29</f>
        <v>165</v>
      </c>
      <c r="D30" s="23">
        <f t="shared" si="16"/>
        <v>756</v>
      </c>
      <c r="E30" s="24">
        <f t="shared" si="16"/>
        <v>220991</v>
      </c>
      <c r="F30" s="25">
        <f t="shared" si="16"/>
        <v>39778380</v>
      </c>
      <c r="G30" s="24">
        <f t="shared" si="16"/>
        <v>3314865</v>
      </c>
      <c r="H30" s="24">
        <f>SUM(H11+H20+H29)</f>
        <v>0</v>
      </c>
      <c r="I30" s="56">
        <f>SUM(I11+I20+I29)</f>
        <v>0</v>
      </c>
      <c r="J30" s="24">
        <f t="shared" si="16"/>
        <v>0</v>
      </c>
      <c r="K30" s="24">
        <f t="shared" ref="K30:M30" si="17">K11+K20+K29</f>
        <v>42583</v>
      </c>
      <c r="L30" s="24">
        <f t="shared" si="17"/>
        <v>103494</v>
      </c>
      <c r="M30" s="24">
        <f t="shared" si="17"/>
        <v>0</v>
      </c>
      <c r="N30" s="24">
        <f>N11+N20+N29</f>
        <v>0</v>
      </c>
      <c r="O30" s="24">
        <f t="shared" ref="O30:S30" si="18">SUM(O11+O20+O29)</f>
        <v>0</v>
      </c>
      <c r="P30" s="24">
        <f t="shared" si="18"/>
        <v>0</v>
      </c>
      <c r="Q30" s="24">
        <f t="shared" si="18"/>
        <v>0</v>
      </c>
      <c r="R30" s="24">
        <f t="shared" si="18"/>
        <v>0</v>
      </c>
      <c r="S30" s="24">
        <f t="shared" si="18"/>
        <v>0</v>
      </c>
      <c r="T30" s="62">
        <f t="shared" si="2"/>
        <v>0.36722712186871359</v>
      </c>
    </row>
    <row r="31" spans="1:20" ht="15" thickTop="1"/>
  </sheetData>
  <mergeCells count="10">
    <mergeCell ref="A1:T1"/>
    <mergeCell ref="T3:T4"/>
    <mergeCell ref="H3:S3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5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3"/>
  <sheetViews>
    <sheetView workbookViewId="0">
      <selection activeCell="J35" sqref="J35"/>
    </sheetView>
  </sheetViews>
  <sheetFormatPr defaultRowHeight="14.4"/>
  <cols>
    <col min="1" max="1" width="5.109375" customWidth="1"/>
    <col min="2" max="2" width="20.33203125" customWidth="1"/>
    <col min="3" max="3" width="4.6640625" customWidth="1"/>
    <col min="4" max="4" width="5" customWidth="1"/>
    <col min="5" max="5" width="8.6640625" customWidth="1"/>
    <col min="6" max="6" width="10.88671875" customWidth="1"/>
    <col min="7" max="7" width="10.6640625" customWidth="1"/>
    <col min="8" max="9" width="14.109375" customWidth="1"/>
    <col min="10" max="10" width="14" customWidth="1"/>
    <col min="11" max="11" width="7.88671875" customWidth="1"/>
    <col min="12" max="12" width="10.44140625" customWidth="1"/>
    <col min="13" max="13" width="12.5546875" customWidth="1"/>
    <col min="14" max="15" width="14.6640625" customWidth="1"/>
    <col min="16" max="16" width="14.44140625" customWidth="1"/>
    <col min="17" max="17" width="10.88671875" customWidth="1"/>
    <col min="18" max="18" width="10.6640625" customWidth="1"/>
  </cols>
  <sheetData>
    <row r="1" spans="1:20" s="40" customFormat="1">
      <c r="A1" s="64" t="s">
        <v>76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39"/>
      <c r="S1" s="39"/>
      <c r="T1" s="39"/>
    </row>
    <row r="2" spans="1:20" ht="15" thickBot="1"/>
    <row r="3" spans="1:20" ht="16.5" customHeight="1" thickTop="1">
      <c r="A3" s="65" t="s">
        <v>0</v>
      </c>
      <c r="B3" s="65" t="s">
        <v>1</v>
      </c>
      <c r="C3" s="65" t="s">
        <v>2</v>
      </c>
      <c r="D3" s="65" t="s">
        <v>3</v>
      </c>
      <c r="E3" s="65" t="s">
        <v>4</v>
      </c>
      <c r="F3" s="65" t="s">
        <v>55</v>
      </c>
      <c r="G3" s="65" t="s">
        <v>56</v>
      </c>
      <c r="H3" s="65" t="s">
        <v>57</v>
      </c>
      <c r="I3" s="65" t="s">
        <v>58</v>
      </c>
      <c r="J3" s="65" t="s">
        <v>59</v>
      </c>
      <c r="K3" s="65" t="s">
        <v>65</v>
      </c>
      <c r="L3" s="65" t="s">
        <v>60</v>
      </c>
      <c r="M3" s="65" t="s">
        <v>61</v>
      </c>
      <c r="N3" s="65" t="s">
        <v>62</v>
      </c>
      <c r="O3" s="65" t="s">
        <v>63</v>
      </c>
      <c r="P3" s="65" t="s">
        <v>64</v>
      </c>
      <c r="Q3" s="65" t="s">
        <v>66</v>
      </c>
    </row>
    <row r="4" spans="1:20" ht="48" customHeight="1" thickBot="1">
      <c r="A4" s="73"/>
      <c r="B4" s="73"/>
      <c r="C4" s="73"/>
      <c r="D4" s="73"/>
      <c r="E4" s="73"/>
      <c r="F4" s="73"/>
      <c r="G4" s="73"/>
      <c r="H4" s="72"/>
      <c r="I4" s="71"/>
      <c r="J4" s="71"/>
      <c r="K4" s="71"/>
      <c r="L4" s="71"/>
      <c r="M4" s="71"/>
      <c r="N4" s="71"/>
      <c r="O4" s="71"/>
      <c r="P4" s="71"/>
      <c r="Q4" s="71"/>
    </row>
    <row r="5" spans="1:20" ht="15" thickTop="1">
      <c r="A5" s="5" t="s">
        <v>19</v>
      </c>
      <c r="B5" s="6" t="s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7"/>
      <c r="S5" s="17"/>
    </row>
    <row r="6" spans="1:20">
      <c r="A6" s="4">
        <v>1</v>
      </c>
      <c r="B6" s="2" t="s">
        <v>28</v>
      </c>
      <c r="C6" s="2">
        <v>10</v>
      </c>
      <c r="D6" s="2">
        <v>10</v>
      </c>
      <c r="E6" s="11">
        <v>10303</v>
      </c>
      <c r="F6" s="11"/>
      <c r="G6" s="19"/>
      <c r="H6" s="19"/>
      <c r="I6" s="19"/>
      <c r="J6" s="19"/>
      <c r="K6" s="47"/>
      <c r="L6" s="11"/>
      <c r="M6" s="19"/>
      <c r="N6" s="19"/>
      <c r="O6" s="19"/>
      <c r="P6" s="31"/>
      <c r="Q6" s="53"/>
      <c r="R6" s="17"/>
      <c r="S6" s="17"/>
    </row>
    <row r="7" spans="1:20">
      <c r="A7" s="4">
        <v>2</v>
      </c>
      <c r="B7" s="2" t="s">
        <v>29</v>
      </c>
      <c r="C7" s="2">
        <v>11</v>
      </c>
      <c r="D7" s="2">
        <v>45</v>
      </c>
      <c r="E7" s="11">
        <v>30474</v>
      </c>
      <c r="F7" s="11"/>
      <c r="G7" s="11"/>
      <c r="H7" s="11"/>
      <c r="I7" s="11"/>
      <c r="J7" s="30"/>
      <c r="K7" s="47"/>
      <c r="L7" s="11"/>
      <c r="M7" s="19"/>
      <c r="N7" s="19"/>
      <c r="O7" s="19"/>
      <c r="P7" s="19"/>
      <c r="Q7" s="47"/>
      <c r="R7" s="17"/>
      <c r="S7" s="17"/>
    </row>
    <row r="8" spans="1:20">
      <c r="A8" s="4">
        <v>3</v>
      </c>
      <c r="B8" s="2" t="s">
        <v>30</v>
      </c>
      <c r="C8" s="2">
        <v>4</v>
      </c>
      <c r="D8" s="2">
        <v>4</v>
      </c>
      <c r="E8" s="11">
        <v>3314</v>
      </c>
      <c r="F8" s="11"/>
      <c r="G8" s="11"/>
      <c r="H8" s="16"/>
      <c r="I8" s="19"/>
      <c r="J8" s="31"/>
      <c r="K8" s="47"/>
      <c r="L8" s="11"/>
      <c r="M8" s="19"/>
      <c r="N8" s="19"/>
      <c r="O8" s="19"/>
      <c r="P8" s="19"/>
      <c r="Q8" s="47"/>
      <c r="R8" s="17"/>
      <c r="S8" s="17"/>
    </row>
    <row r="9" spans="1:20">
      <c r="A9" s="4">
        <v>4</v>
      </c>
      <c r="B9" s="2" t="s">
        <v>31</v>
      </c>
      <c r="C9" s="2">
        <v>17</v>
      </c>
      <c r="D9" s="2">
        <v>17</v>
      </c>
      <c r="E9" s="11">
        <v>21794</v>
      </c>
      <c r="F9" s="11"/>
      <c r="G9" s="11"/>
      <c r="H9" s="11"/>
      <c r="I9" s="11"/>
      <c r="J9" s="19"/>
      <c r="K9" s="47"/>
      <c r="L9" s="11"/>
      <c r="M9" s="11"/>
      <c r="N9" s="11"/>
      <c r="O9" s="11"/>
      <c r="P9" s="11"/>
      <c r="Q9" s="47"/>
      <c r="R9" s="35"/>
      <c r="S9" s="36"/>
    </row>
    <row r="10" spans="1:20" ht="15" thickBot="1">
      <c r="A10" s="4">
        <v>5</v>
      </c>
      <c r="B10" s="8" t="s">
        <v>32</v>
      </c>
      <c r="C10" s="8">
        <v>12</v>
      </c>
      <c r="D10" s="8">
        <v>90</v>
      </c>
      <c r="E10" s="12">
        <v>24298</v>
      </c>
      <c r="F10" s="12"/>
      <c r="G10" s="12"/>
      <c r="H10" s="12"/>
      <c r="I10" s="20"/>
      <c r="J10" s="20"/>
      <c r="K10" s="49"/>
      <c r="L10" s="12"/>
      <c r="M10" s="20"/>
      <c r="N10" s="20"/>
      <c r="O10" s="20"/>
      <c r="P10" s="20"/>
      <c r="Q10" s="49"/>
    </row>
    <row r="11" spans="1:20" ht="15.6" thickTop="1" thickBot="1">
      <c r="A11" s="7"/>
      <c r="B11" s="27" t="s">
        <v>53</v>
      </c>
      <c r="C11" s="27">
        <f>C6+C7+C8+C9+C10</f>
        <v>54</v>
      </c>
      <c r="D11" s="27">
        <f>D6+D7+D8+D9+D10</f>
        <v>166</v>
      </c>
      <c r="E11" s="28">
        <f>E6+E7+E8+E9+E10</f>
        <v>90183</v>
      </c>
      <c r="F11" s="28"/>
      <c r="G11" s="28"/>
      <c r="H11" s="28"/>
      <c r="I11" s="28"/>
      <c r="J11" s="28"/>
      <c r="K11" s="48"/>
      <c r="L11" s="28"/>
      <c r="M11" s="28"/>
      <c r="N11" s="28"/>
      <c r="O11" s="28"/>
      <c r="P11" s="28"/>
      <c r="Q11" s="48"/>
    </row>
    <row r="12" spans="1:20" ht="15" thickTop="1">
      <c r="A12" s="7" t="s">
        <v>21</v>
      </c>
      <c r="B12" s="6" t="s">
        <v>22</v>
      </c>
      <c r="C12" s="6"/>
      <c r="D12" s="6"/>
      <c r="E12" s="6"/>
      <c r="F12" s="13"/>
      <c r="G12" s="13"/>
      <c r="H12" s="15"/>
      <c r="I12" s="6"/>
      <c r="J12" s="6"/>
      <c r="K12" s="6"/>
      <c r="L12" s="13"/>
      <c r="M12" s="6"/>
      <c r="N12" s="6"/>
      <c r="O12" s="6"/>
      <c r="P12" s="6"/>
      <c r="Q12" s="6"/>
    </row>
    <row r="13" spans="1:20">
      <c r="A13" s="4">
        <v>6</v>
      </c>
      <c r="B13" s="2" t="s">
        <v>35</v>
      </c>
      <c r="C13" s="2">
        <v>16</v>
      </c>
      <c r="D13" s="2">
        <v>40</v>
      </c>
      <c r="E13" s="11">
        <v>26235</v>
      </c>
      <c r="F13" s="11"/>
      <c r="G13" s="11"/>
      <c r="H13" s="11"/>
      <c r="I13" s="11"/>
      <c r="J13" s="30"/>
      <c r="K13" s="50"/>
      <c r="L13" s="11"/>
      <c r="M13" s="11"/>
      <c r="N13" s="11"/>
      <c r="O13" s="19"/>
      <c r="P13" s="11"/>
      <c r="Q13" s="50"/>
    </row>
    <row r="14" spans="1:20">
      <c r="A14" s="4">
        <v>7</v>
      </c>
      <c r="B14" s="2" t="s">
        <v>33</v>
      </c>
      <c r="C14" s="2">
        <v>3</v>
      </c>
      <c r="D14" s="2">
        <v>24</v>
      </c>
      <c r="E14" s="11">
        <v>2644</v>
      </c>
      <c r="F14" s="11"/>
      <c r="G14" s="11"/>
      <c r="H14" s="11"/>
      <c r="I14" s="11"/>
      <c r="J14" s="19"/>
      <c r="K14" s="50"/>
      <c r="L14" s="11"/>
      <c r="M14" s="19"/>
      <c r="N14" s="19"/>
      <c r="O14" s="19"/>
      <c r="P14" s="19"/>
      <c r="Q14" s="50"/>
    </row>
    <row r="15" spans="1:20">
      <c r="A15" s="4">
        <v>8</v>
      </c>
      <c r="B15" s="2" t="s">
        <v>34</v>
      </c>
      <c r="C15" s="2">
        <v>2</v>
      </c>
      <c r="D15" s="2">
        <v>2</v>
      </c>
      <c r="E15" s="11">
        <v>2359</v>
      </c>
      <c r="F15" s="11"/>
      <c r="G15" s="11"/>
      <c r="H15" s="11"/>
      <c r="I15" s="19"/>
      <c r="J15" s="19"/>
      <c r="K15" s="50"/>
      <c r="L15" s="11"/>
      <c r="M15" s="19"/>
      <c r="N15" s="30"/>
      <c r="O15" s="19"/>
      <c r="P15" s="19"/>
      <c r="Q15" s="50"/>
    </row>
    <row r="16" spans="1:20">
      <c r="A16" s="4">
        <v>9</v>
      </c>
      <c r="B16" s="2" t="s">
        <v>36</v>
      </c>
      <c r="C16" s="2">
        <v>5</v>
      </c>
      <c r="D16" s="2">
        <v>5</v>
      </c>
      <c r="E16" s="11">
        <v>6383</v>
      </c>
      <c r="F16" s="11"/>
      <c r="G16" s="11"/>
      <c r="H16" s="11"/>
      <c r="I16" s="11"/>
      <c r="J16" s="30"/>
      <c r="K16" s="50"/>
      <c r="L16" s="11"/>
      <c r="M16" s="19"/>
      <c r="N16" s="11"/>
      <c r="O16" s="19"/>
      <c r="P16" s="19"/>
      <c r="Q16" s="50"/>
    </row>
    <row r="17" spans="1:17">
      <c r="A17" s="4">
        <v>10</v>
      </c>
      <c r="B17" s="2" t="s">
        <v>37</v>
      </c>
      <c r="C17" s="2">
        <v>13</v>
      </c>
      <c r="D17" s="2">
        <v>16</v>
      </c>
      <c r="E17" s="11">
        <v>24946</v>
      </c>
      <c r="F17" s="11"/>
      <c r="G17" s="11"/>
      <c r="H17" s="11"/>
      <c r="I17" s="11"/>
      <c r="J17" s="30"/>
      <c r="K17" s="50"/>
      <c r="L17" s="11"/>
      <c r="M17" s="19"/>
      <c r="N17" s="11"/>
      <c r="O17" s="19"/>
      <c r="P17" s="19"/>
      <c r="Q17" s="50"/>
    </row>
    <row r="18" spans="1:17">
      <c r="A18" s="4">
        <v>11</v>
      </c>
      <c r="B18" s="2" t="s">
        <v>38</v>
      </c>
      <c r="C18" s="2">
        <v>12</v>
      </c>
      <c r="D18" s="2">
        <v>30</v>
      </c>
      <c r="E18" s="11">
        <v>20193</v>
      </c>
      <c r="F18" s="11"/>
      <c r="G18" s="11"/>
      <c r="H18" s="11"/>
      <c r="I18" s="11"/>
      <c r="J18" s="11"/>
      <c r="K18" s="50"/>
      <c r="L18" s="11"/>
      <c r="M18" s="19"/>
      <c r="N18" s="19"/>
      <c r="O18" s="19"/>
      <c r="P18" s="19"/>
      <c r="Q18" s="50"/>
    </row>
    <row r="19" spans="1:17" ht="15" thickBot="1">
      <c r="A19" s="4">
        <v>12</v>
      </c>
      <c r="B19" s="8" t="s">
        <v>39</v>
      </c>
      <c r="C19" s="8">
        <v>11</v>
      </c>
      <c r="D19" s="8">
        <v>19</v>
      </c>
      <c r="E19" s="12">
        <v>26652</v>
      </c>
      <c r="F19" s="12"/>
      <c r="G19" s="12"/>
      <c r="H19" s="12"/>
      <c r="I19" s="20"/>
      <c r="J19" s="12"/>
      <c r="K19" s="51"/>
      <c r="L19" s="12"/>
      <c r="M19" s="20"/>
      <c r="N19" s="20"/>
      <c r="O19" s="20"/>
      <c r="P19" s="20"/>
      <c r="Q19" s="51"/>
    </row>
    <row r="20" spans="1:17" ht="15.6" thickTop="1" thickBot="1">
      <c r="A20" s="7"/>
      <c r="B20" s="27" t="s">
        <v>23</v>
      </c>
      <c r="C20" s="27">
        <f t="shared" ref="C20:E20" si="0">C13+C14+C15+C16+C17+C18+C19</f>
        <v>62</v>
      </c>
      <c r="D20" s="27">
        <f t="shared" si="0"/>
        <v>136</v>
      </c>
      <c r="E20" s="28">
        <f t="shared" si="0"/>
        <v>109412</v>
      </c>
      <c r="F20" s="28"/>
      <c r="G20" s="28"/>
      <c r="H20" s="28"/>
      <c r="I20" s="28"/>
      <c r="J20" s="28"/>
      <c r="K20" s="48"/>
      <c r="L20" s="28"/>
      <c r="M20" s="28"/>
      <c r="N20" s="28"/>
      <c r="O20" s="28"/>
      <c r="P20" s="28"/>
      <c r="Q20" s="48"/>
    </row>
    <row r="21" spans="1:17" ht="15" thickTop="1">
      <c r="A21" s="7" t="s">
        <v>25</v>
      </c>
      <c r="B21" s="6" t="s">
        <v>24</v>
      </c>
      <c r="C21" s="6"/>
      <c r="D21" s="6"/>
      <c r="E21" s="6"/>
      <c r="F21" s="13"/>
      <c r="G21" s="13"/>
      <c r="H21" s="14"/>
      <c r="I21" s="6"/>
      <c r="J21" s="13"/>
      <c r="K21" s="5"/>
      <c r="L21" s="13"/>
      <c r="M21" s="13"/>
      <c r="N21" s="13"/>
      <c r="O21" s="13"/>
      <c r="P21" s="13"/>
      <c r="Q21" s="13"/>
    </row>
    <row r="22" spans="1:17">
      <c r="A22" s="10">
        <v>13</v>
      </c>
      <c r="B22" s="9" t="s">
        <v>40</v>
      </c>
      <c r="C22" s="2">
        <v>11</v>
      </c>
      <c r="D22" s="2">
        <v>52</v>
      </c>
      <c r="E22" s="11">
        <v>9566</v>
      </c>
      <c r="F22" s="11"/>
      <c r="G22" s="11"/>
      <c r="H22" s="11"/>
      <c r="I22" s="11"/>
      <c r="J22" s="11"/>
      <c r="K22" s="50"/>
      <c r="L22" s="11"/>
      <c r="M22" s="19"/>
      <c r="N22" s="19"/>
      <c r="O22" s="19"/>
      <c r="P22" s="19"/>
      <c r="Q22" s="47"/>
    </row>
    <row r="23" spans="1:17">
      <c r="A23" s="10">
        <v>14</v>
      </c>
      <c r="B23" s="2" t="s">
        <v>41</v>
      </c>
      <c r="C23" s="2">
        <v>4</v>
      </c>
      <c r="D23" s="2">
        <v>4</v>
      </c>
      <c r="E23" s="11">
        <v>1114</v>
      </c>
      <c r="F23" s="11"/>
      <c r="G23" s="11"/>
      <c r="H23" s="11"/>
      <c r="I23" s="19"/>
      <c r="J23" s="11"/>
      <c r="K23" s="50"/>
      <c r="L23" s="11"/>
      <c r="M23" s="19"/>
      <c r="N23" s="19"/>
      <c r="O23" s="19"/>
      <c r="P23" s="19"/>
      <c r="Q23" s="47"/>
    </row>
    <row r="24" spans="1:17">
      <c r="A24" s="10">
        <v>15</v>
      </c>
      <c r="B24" s="2" t="s">
        <v>42</v>
      </c>
      <c r="C24" s="2">
        <v>2</v>
      </c>
      <c r="D24" s="2">
        <v>13</v>
      </c>
      <c r="E24" s="11">
        <v>2507</v>
      </c>
      <c r="F24" s="11"/>
      <c r="G24" s="11"/>
      <c r="H24" s="11"/>
      <c r="I24" s="11"/>
      <c r="J24" s="11"/>
      <c r="K24" s="50"/>
      <c r="L24" s="11"/>
      <c r="M24" s="19"/>
      <c r="N24" s="19"/>
      <c r="O24" s="19"/>
      <c r="P24" s="19"/>
      <c r="Q24" s="47"/>
    </row>
    <row r="25" spans="1:17">
      <c r="A25" s="10">
        <v>16</v>
      </c>
      <c r="B25" s="2" t="s">
        <v>43</v>
      </c>
      <c r="C25" s="2">
        <v>8</v>
      </c>
      <c r="D25" s="2">
        <v>45</v>
      </c>
      <c r="E25" s="11">
        <v>11999</v>
      </c>
      <c r="F25" s="11"/>
      <c r="G25" s="11"/>
      <c r="H25" s="11"/>
      <c r="I25" s="11"/>
      <c r="J25" s="11"/>
      <c r="K25" s="50"/>
      <c r="L25" s="11"/>
      <c r="M25" s="19"/>
      <c r="N25" s="19"/>
      <c r="O25" s="19"/>
      <c r="P25" s="19"/>
      <c r="Q25" s="47"/>
    </row>
    <row r="26" spans="1:17">
      <c r="A26" s="10">
        <v>17</v>
      </c>
      <c r="B26" s="2" t="s">
        <v>44</v>
      </c>
      <c r="C26" s="2">
        <v>14</v>
      </c>
      <c r="D26" s="2">
        <v>74</v>
      </c>
      <c r="E26" s="11">
        <v>22828</v>
      </c>
      <c r="F26" s="11"/>
      <c r="G26" s="11"/>
      <c r="H26" s="11"/>
      <c r="I26" s="11"/>
      <c r="J26" s="11"/>
      <c r="K26" s="50"/>
      <c r="L26" s="11"/>
      <c r="M26" s="19"/>
      <c r="N26" s="19"/>
      <c r="O26" s="19"/>
      <c r="P26" s="19"/>
      <c r="Q26" s="47"/>
    </row>
    <row r="27" spans="1:17">
      <c r="A27" s="10">
        <v>18</v>
      </c>
      <c r="B27" s="2" t="s">
        <v>45</v>
      </c>
      <c r="C27" s="2">
        <v>7</v>
      </c>
      <c r="D27" s="2">
        <v>32</v>
      </c>
      <c r="E27" s="11">
        <v>9188</v>
      </c>
      <c r="F27" s="11"/>
      <c r="G27" s="11"/>
      <c r="H27" s="11"/>
      <c r="I27" s="11"/>
      <c r="J27" s="11"/>
      <c r="K27" s="50"/>
      <c r="L27" s="11"/>
      <c r="M27" s="19"/>
      <c r="N27" s="19"/>
      <c r="O27" s="19"/>
      <c r="P27" s="19"/>
      <c r="Q27" s="47"/>
    </row>
    <row r="28" spans="1:17" ht="15" thickBot="1">
      <c r="A28" s="10">
        <v>19</v>
      </c>
      <c r="B28" s="8" t="s">
        <v>46</v>
      </c>
      <c r="C28" s="8">
        <v>14</v>
      </c>
      <c r="D28" s="8">
        <v>75</v>
      </c>
      <c r="E28" s="12">
        <v>18634</v>
      </c>
      <c r="F28" s="12"/>
      <c r="G28" s="20"/>
      <c r="H28" s="20"/>
      <c r="I28" s="20"/>
      <c r="J28" s="20"/>
      <c r="K28" s="51"/>
      <c r="L28" s="12"/>
      <c r="M28" s="20"/>
      <c r="N28" s="20"/>
      <c r="O28" s="20"/>
      <c r="P28" s="20"/>
      <c r="Q28" s="49"/>
    </row>
    <row r="29" spans="1:17" ht="15.6" thickTop="1" thickBot="1">
      <c r="A29" s="22"/>
      <c r="B29" s="23" t="s">
        <v>26</v>
      </c>
      <c r="C29" s="23">
        <f t="shared" ref="C29:E29" si="1">C22+C23+C24+C25+C26+C27+C28</f>
        <v>60</v>
      </c>
      <c r="D29" s="23">
        <f t="shared" si="1"/>
        <v>295</v>
      </c>
      <c r="E29" s="24">
        <f t="shared" si="1"/>
        <v>75836</v>
      </c>
      <c r="F29" s="24"/>
      <c r="G29" s="24"/>
      <c r="H29" s="24"/>
      <c r="I29" s="24"/>
      <c r="J29" s="24"/>
      <c r="K29" s="52"/>
      <c r="L29" s="24"/>
      <c r="M29" s="46"/>
      <c r="N29" s="46"/>
      <c r="O29" s="46"/>
      <c r="P29" s="46"/>
      <c r="Q29" s="54"/>
    </row>
    <row r="30" spans="1:17" ht="15.6" thickTop="1" thickBot="1">
      <c r="A30" s="26"/>
      <c r="B30" s="23" t="s">
        <v>27</v>
      </c>
      <c r="C30" s="23">
        <f t="shared" ref="C30:E30" si="2">C11+C20+C29</f>
        <v>176</v>
      </c>
      <c r="D30" s="23">
        <f t="shared" si="2"/>
        <v>597</v>
      </c>
      <c r="E30" s="24">
        <f t="shared" si="2"/>
        <v>275431</v>
      </c>
      <c r="F30" s="24"/>
      <c r="G30" s="24"/>
      <c r="H30" s="24"/>
      <c r="I30" s="24"/>
      <c r="J30" s="24"/>
      <c r="K30" s="52"/>
      <c r="L30" s="24"/>
      <c r="M30" s="24"/>
      <c r="N30" s="24"/>
      <c r="O30" s="46"/>
      <c r="P30" s="25"/>
      <c r="Q30" s="52"/>
    </row>
    <row r="31" spans="1:17" ht="15" thickTop="1"/>
    <row r="33" spans="9:18">
      <c r="M33" s="17"/>
      <c r="N33" s="17"/>
      <c r="O33" s="64"/>
      <c r="P33" s="64"/>
      <c r="Q33" s="64"/>
    </row>
    <row r="34" spans="9:18">
      <c r="I34" s="34"/>
      <c r="L34" s="17"/>
      <c r="M34" s="64" t="s">
        <v>77</v>
      </c>
      <c r="N34" s="70"/>
      <c r="O34" s="70"/>
      <c r="P34" s="35"/>
      <c r="Q34" s="17"/>
      <c r="R34" s="17"/>
    </row>
    <row r="35" spans="9:18">
      <c r="L35" s="17"/>
      <c r="M35" s="17"/>
      <c r="N35" s="17"/>
      <c r="O35" s="17"/>
      <c r="P35" s="17"/>
      <c r="Q35" s="17"/>
      <c r="R35" s="17"/>
    </row>
    <row r="36" spans="9:18">
      <c r="L36" s="64" t="s">
        <v>48</v>
      </c>
      <c r="M36" s="70"/>
      <c r="N36" s="70"/>
      <c r="O36" s="70"/>
      <c r="P36" s="70"/>
      <c r="Q36" s="17"/>
      <c r="R36" s="17"/>
    </row>
    <row r="37" spans="9:18" ht="15" customHeight="1">
      <c r="L37" s="17"/>
      <c r="M37" s="17"/>
      <c r="N37" s="18" t="s">
        <v>49</v>
      </c>
      <c r="O37" s="18"/>
      <c r="P37" s="17"/>
      <c r="Q37" s="17"/>
      <c r="R37" s="17"/>
    </row>
    <row r="38" spans="9:18">
      <c r="K38" s="64" t="s">
        <v>50</v>
      </c>
      <c r="L38" s="70"/>
      <c r="M38" s="70"/>
      <c r="N38" s="70"/>
      <c r="O38" s="70"/>
      <c r="P38" s="70"/>
      <c r="Q38" s="70"/>
      <c r="R38" s="40"/>
    </row>
    <row r="40" spans="9:18">
      <c r="N40" s="1" t="s">
        <v>52</v>
      </c>
      <c r="O40" s="1"/>
    </row>
    <row r="42" spans="9:18">
      <c r="M42" s="64" t="s">
        <v>51</v>
      </c>
      <c r="N42" s="70"/>
      <c r="O42" s="70"/>
      <c r="P42" s="35"/>
    </row>
    <row r="43" spans="9:18">
      <c r="M43" s="63" t="s">
        <v>67</v>
      </c>
      <c r="N43" s="63"/>
      <c r="O43" s="63"/>
    </row>
  </sheetData>
  <mergeCells count="24">
    <mergeCell ref="A1:Q1"/>
    <mergeCell ref="M34:O3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  <mergeCell ref="G3:G4"/>
    <mergeCell ref="M43:O43"/>
    <mergeCell ref="N3:N4"/>
    <mergeCell ref="O3:O4"/>
    <mergeCell ref="P3:P4"/>
    <mergeCell ref="L36:P36"/>
    <mergeCell ref="K38:Q38"/>
    <mergeCell ref="M42:O42"/>
    <mergeCell ref="Q3:Q4"/>
    <mergeCell ref="O33:Q33"/>
    <mergeCell ref="M3:M4"/>
  </mergeCells>
  <pageMargins left="0.7" right="0.7" top="0.75" bottom="0.75" header="0.3" footer="0.3"/>
  <pageSetup scale="6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2"/>
  <sheetViews>
    <sheetView topLeftCell="F7" zoomScale="85" zoomScaleNormal="85" workbookViewId="0">
      <selection activeCell="N34" sqref="N34"/>
    </sheetView>
  </sheetViews>
  <sheetFormatPr defaultRowHeight="14.4"/>
  <cols>
    <col min="1" max="1" width="5.109375" customWidth="1"/>
    <col min="2" max="2" width="19.44140625" customWidth="1"/>
    <col min="3" max="3" width="4.88671875" customWidth="1"/>
    <col min="4" max="4" width="4.5546875" customWidth="1"/>
    <col min="5" max="5" width="8.6640625" customWidth="1"/>
    <col min="6" max="6" width="10.5546875" customWidth="1"/>
    <col min="7" max="7" width="14" customWidth="1"/>
    <col min="8" max="9" width="14.88671875" customWidth="1"/>
    <col min="10" max="10" width="14.109375" customWidth="1"/>
    <col min="11" max="11" width="14.5546875" customWidth="1"/>
    <col min="12" max="12" width="15" customWidth="1"/>
    <col min="13" max="14" width="14" customWidth="1"/>
    <col min="15" max="15" width="14.44140625" customWidth="1"/>
    <col min="16" max="16" width="13.88671875" customWidth="1"/>
    <col min="17" max="17" width="12.88671875" customWidth="1"/>
    <col min="18" max="18" width="13.109375" customWidth="1"/>
    <col min="19" max="19" width="14.88671875" customWidth="1"/>
    <col min="20" max="20" width="14.44140625" customWidth="1"/>
    <col min="21" max="21" width="6.5546875" customWidth="1"/>
  </cols>
  <sheetData>
    <row r="1" spans="1:21">
      <c r="A1" s="64" t="s">
        <v>78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1" ht="15" thickBot="1"/>
    <row r="3" spans="1:21" ht="15.75" customHeight="1" thickTop="1" thickBot="1">
      <c r="A3" s="77" t="s">
        <v>0</v>
      </c>
      <c r="B3" s="77" t="s">
        <v>1</v>
      </c>
      <c r="C3" s="77" t="s">
        <v>2</v>
      </c>
      <c r="D3" s="77" t="s">
        <v>3</v>
      </c>
      <c r="E3" s="77" t="s">
        <v>4</v>
      </c>
      <c r="F3" s="77" t="s">
        <v>6</v>
      </c>
      <c r="G3" s="74" t="s">
        <v>79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79" t="s">
        <v>73</v>
      </c>
      <c r="T3" s="79" t="s">
        <v>74</v>
      </c>
      <c r="U3" s="77" t="s">
        <v>75</v>
      </c>
    </row>
    <row r="4" spans="1:21" ht="57.75" customHeight="1" thickTop="1" thickBot="1">
      <c r="A4" s="78"/>
      <c r="B4" s="78"/>
      <c r="C4" s="78"/>
      <c r="D4" s="78"/>
      <c r="E4" s="78"/>
      <c r="F4" s="78"/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72</v>
      </c>
      <c r="O4" s="41" t="s">
        <v>68</v>
      </c>
      <c r="P4" s="41" t="s">
        <v>69</v>
      </c>
      <c r="Q4" s="41" t="s">
        <v>70</v>
      </c>
      <c r="R4" s="41" t="s">
        <v>71</v>
      </c>
      <c r="S4" s="80"/>
      <c r="T4" s="80"/>
      <c r="U4" s="78"/>
    </row>
    <row r="5" spans="1:21" ht="15" thickTop="1">
      <c r="A5" s="5" t="s">
        <v>19</v>
      </c>
      <c r="B5" s="6" t="s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>
      <c r="A6" s="4">
        <v>1</v>
      </c>
      <c r="B6" s="2" t="s">
        <v>28</v>
      </c>
      <c r="C6" s="2">
        <v>10</v>
      </c>
      <c r="D6" s="2">
        <v>10</v>
      </c>
      <c r="E6" s="11">
        <v>10303</v>
      </c>
      <c r="F6" s="11">
        <v>154545</v>
      </c>
      <c r="G6" s="11">
        <v>247272000</v>
      </c>
      <c r="H6" s="11">
        <v>247272000</v>
      </c>
      <c r="I6" s="11">
        <v>247272000</v>
      </c>
      <c r="J6" s="11">
        <v>247272000</v>
      </c>
      <c r="K6" s="11">
        <v>247212000</v>
      </c>
      <c r="L6" s="11">
        <v>219573000</v>
      </c>
      <c r="M6" s="19">
        <v>55872000</v>
      </c>
      <c r="N6" s="19">
        <v>55872000</v>
      </c>
      <c r="O6" s="31">
        <v>43544000</v>
      </c>
      <c r="P6" s="31">
        <v>10944000</v>
      </c>
      <c r="Q6" s="31"/>
      <c r="R6" s="31"/>
      <c r="S6" s="31">
        <v>1622165000</v>
      </c>
      <c r="T6" s="31">
        <v>1093099000</v>
      </c>
      <c r="U6" s="57" t="s">
        <v>80</v>
      </c>
    </row>
    <row r="7" spans="1:21">
      <c r="A7" s="4">
        <v>2</v>
      </c>
      <c r="B7" s="2" t="s">
        <v>29</v>
      </c>
      <c r="C7" s="2">
        <v>11</v>
      </c>
      <c r="D7" s="2">
        <v>45</v>
      </c>
      <c r="E7" s="11">
        <v>30474</v>
      </c>
      <c r="F7" s="11">
        <v>457110</v>
      </c>
      <c r="G7" s="11">
        <v>731376000</v>
      </c>
      <c r="H7" s="11">
        <v>731376000</v>
      </c>
      <c r="I7" s="11">
        <v>731376000</v>
      </c>
      <c r="J7" s="11">
        <v>731376000</v>
      </c>
      <c r="K7" s="11">
        <v>731376000</v>
      </c>
      <c r="L7" s="11">
        <v>731376000</v>
      </c>
      <c r="M7" s="11">
        <v>731376000</v>
      </c>
      <c r="N7" s="11">
        <v>731376000</v>
      </c>
      <c r="O7" s="11">
        <v>668409000</v>
      </c>
      <c r="P7" s="19">
        <v>452549000</v>
      </c>
      <c r="Q7" s="19"/>
      <c r="R7" s="19"/>
      <c r="S7" s="19">
        <v>6971966000</v>
      </c>
      <c r="T7" s="19">
        <v>341794000</v>
      </c>
      <c r="U7" s="57" t="s">
        <v>81</v>
      </c>
    </row>
    <row r="8" spans="1:21">
      <c r="A8" s="4">
        <v>3</v>
      </c>
      <c r="B8" s="2" t="s">
        <v>30</v>
      </c>
      <c r="C8" s="2">
        <v>4</v>
      </c>
      <c r="D8" s="2">
        <v>4</v>
      </c>
      <c r="E8" s="11">
        <v>3314</v>
      </c>
      <c r="F8" s="11">
        <v>49710</v>
      </c>
      <c r="G8" s="16">
        <v>79536000</v>
      </c>
      <c r="H8" s="16">
        <v>79536000</v>
      </c>
      <c r="I8" s="16">
        <v>79536000</v>
      </c>
      <c r="J8" s="16">
        <v>79536000</v>
      </c>
      <c r="K8" s="16">
        <v>79536000</v>
      </c>
      <c r="L8" s="16">
        <v>79536000</v>
      </c>
      <c r="M8" s="16">
        <v>79536000</v>
      </c>
      <c r="N8" s="19">
        <v>61992000</v>
      </c>
      <c r="O8" s="11">
        <v>17928000</v>
      </c>
      <c r="P8" s="19"/>
      <c r="Q8" s="19"/>
      <c r="R8" s="19"/>
      <c r="S8" s="19">
        <v>636672000</v>
      </c>
      <c r="T8" s="19">
        <v>158688000</v>
      </c>
      <c r="U8" s="57" t="s">
        <v>82</v>
      </c>
    </row>
    <row r="9" spans="1:21">
      <c r="A9" s="4">
        <v>4</v>
      </c>
      <c r="B9" s="2" t="s">
        <v>31</v>
      </c>
      <c r="C9" s="2">
        <v>17</v>
      </c>
      <c r="D9" s="2">
        <v>17</v>
      </c>
      <c r="E9" s="11">
        <v>21794</v>
      </c>
      <c r="F9" s="11">
        <v>326910</v>
      </c>
      <c r="G9" s="11">
        <v>523056000</v>
      </c>
      <c r="H9" s="11">
        <v>523056000</v>
      </c>
      <c r="I9" s="11">
        <v>523056000</v>
      </c>
      <c r="J9" s="11">
        <v>523056000</v>
      </c>
      <c r="K9" s="11">
        <v>523056000</v>
      </c>
      <c r="L9" s="11">
        <v>523056000</v>
      </c>
      <c r="M9" s="11">
        <v>523056000</v>
      </c>
      <c r="N9" s="11">
        <v>517016000</v>
      </c>
      <c r="O9" s="11">
        <v>306744000</v>
      </c>
      <c r="P9" s="19">
        <v>70516000</v>
      </c>
      <c r="Q9" s="19"/>
      <c r="R9" s="19"/>
      <c r="S9" s="19">
        <v>4555668000</v>
      </c>
      <c r="T9" s="19">
        <v>1197948000</v>
      </c>
      <c r="U9" s="57" t="s">
        <v>83</v>
      </c>
    </row>
    <row r="10" spans="1:21" ht="15" thickBot="1">
      <c r="A10" s="42">
        <v>5</v>
      </c>
      <c r="B10" s="8" t="s">
        <v>32</v>
      </c>
      <c r="C10" s="8">
        <v>12</v>
      </c>
      <c r="D10" s="8">
        <v>90</v>
      </c>
      <c r="E10" s="12">
        <v>24298</v>
      </c>
      <c r="F10" s="12">
        <v>364470</v>
      </c>
      <c r="G10" s="12">
        <v>583152000</v>
      </c>
      <c r="H10" s="12">
        <v>583152000</v>
      </c>
      <c r="I10" s="12">
        <v>583152000</v>
      </c>
      <c r="J10" s="12">
        <v>583152000</v>
      </c>
      <c r="K10" s="12">
        <v>583152000</v>
      </c>
      <c r="L10" s="20">
        <v>583152000</v>
      </c>
      <c r="M10" s="12">
        <v>583152000</v>
      </c>
      <c r="N10" s="12">
        <v>563759000</v>
      </c>
      <c r="O10" s="20">
        <v>435566000</v>
      </c>
      <c r="P10" s="20">
        <v>195872000</v>
      </c>
      <c r="Q10" s="20"/>
      <c r="R10" s="20"/>
      <c r="S10" s="19">
        <v>5277261000</v>
      </c>
      <c r="T10" s="20">
        <v>376659000</v>
      </c>
      <c r="U10" s="57" t="s">
        <v>84</v>
      </c>
    </row>
    <row r="11" spans="1:21" ht="15.6" thickTop="1" thickBot="1">
      <c r="A11" s="43"/>
      <c r="B11" s="27" t="s">
        <v>53</v>
      </c>
      <c r="C11" s="27">
        <f>C6+C7+C8+C9+C10</f>
        <v>54</v>
      </c>
      <c r="D11" s="27">
        <f>D6+D7+D8+D9+D10</f>
        <v>166</v>
      </c>
      <c r="E11" s="28">
        <f>E6+E7+E8+E9+E10</f>
        <v>90183</v>
      </c>
      <c r="F11" s="28">
        <f>F6+F7+F8+F9+F10</f>
        <v>1352745</v>
      </c>
      <c r="G11" s="28">
        <f t="shared" ref="G11:L11" si="0">SUM(G6:G10)</f>
        <v>2164392000</v>
      </c>
      <c r="H11" s="28">
        <f t="shared" si="0"/>
        <v>2164392000</v>
      </c>
      <c r="I11" s="28">
        <f t="shared" ref="I11" si="1">SUM(I6:I10)</f>
        <v>2164392000</v>
      </c>
      <c r="J11" s="28">
        <f t="shared" ref="J11" si="2">SUM(J6:J10)</f>
        <v>2164392000</v>
      </c>
      <c r="K11" s="28">
        <f t="shared" si="0"/>
        <v>2164332000</v>
      </c>
      <c r="L11" s="28">
        <f t="shared" si="0"/>
        <v>2136693000</v>
      </c>
      <c r="M11" s="28">
        <f t="shared" ref="M11:O11" si="3">SUM(M6:M10)</f>
        <v>1972992000</v>
      </c>
      <c r="N11" s="28">
        <f t="shared" si="3"/>
        <v>1930015000</v>
      </c>
      <c r="O11" s="28">
        <f t="shared" si="3"/>
        <v>1472191000</v>
      </c>
      <c r="P11" s="32">
        <f>SUM(P6:P10)</f>
        <v>729881000</v>
      </c>
      <c r="Q11" s="32">
        <f>SUM(Q6:Q10)</f>
        <v>0</v>
      </c>
      <c r="R11" s="32">
        <f>SUM(R6:R10)</f>
        <v>0</v>
      </c>
      <c r="S11" s="32">
        <f>SUM(S6:S10)</f>
        <v>19063732000</v>
      </c>
      <c r="T11" s="32">
        <f>SUM(T6:T10)</f>
        <v>3168188000</v>
      </c>
      <c r="U11" s="58" t="s">
        <v>85</v>
      </c>
    </row>
    <row r="12" spans="1:21" ht="15" thickTop="1">
      <c r="A12" s="5" t="s">
        <v>21</v>
      </c>
      <c r="B12" s="6" t="s">
        <v>22</v>
      </c>
      <c r="C12" s="6"/>
      <c r="D12" s="6"/>
      <c r="E12" s="6"/>
      <c r="F12" s="13"/>
      <c r="G12" s="1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57"/>
    </row>
    <row r="13" spans="1:21">
      <c r="A13" s="4">
        <v>6</v>
      </c>
      <c r="B13" s="2" t="s">
        <v>35</v>
      </c>
      <c r="C13" s="2">
        <v>16</v>
      </c>
      <c r="D13" s="2">
        <v>40</v>
      </c>
      <c r="E13" s="11">
        <v>26235</v>
      </c>
      <c r="F13" s="11">
        <v>393525</v>
      </c>
      <c r="G13" s="11">
        <v>629640000</v>
      </c>
      <c r="H13" s="11">
        <v>629640000</v>
      </c>
      <c r="I13" s="11">
        <v>629640000</v>
      </c>
      <c r="J13" s="11">
        <v>629640000</v>
      </c>
      <c r="K13" s="11">
        <v>629640000</v>
      </c>
      <c r="L13" s="11">
        <v>623841000</v>
      </c>
      <c r="M13" s="19">
        <v>629640000</v>
      </c>
      <c r="N13" s="11">
        <v>629640000</v>
      </c>
      <c r="O13" s="11">
        <v>598201000</v>
      </c>
      <c r="P13" s="11">
        <v>389651000</v>
      </c>
      <c r="Q13" s="19"/>
      <c r="R13" s="19"/>
      <c r="S13" s="19">
        <v>5019173000</v>
      </c>
      <c r="T13" s="19">
        <v>739995000</v>
      </c>
      <c r="U13" s="57" t="s">
        <v>86</v>
      </c>
    </row>
    <row r="14" spans="1:21">
      <c r="A14" s="4">
        <v>7</v>
      </c>
      <c r="B14" s="2" t="s">
        <v>33</v>
      </c>
      <c r="C14" s="2">
        <v>3</v>
      </c>
      <c r="D14" s="2">
        <v>24</v>
      </c>
      <c r="E14" s="11">
        <v>2644</v>
      </c>
      <c r="F14" s="11">
        <v>39660</v>
      </c>
      <c r="G14" s="11">
        <v>63456000</v>
      </c>
      <c r="H14" s="11">
        <v>63456000</v>
      </c>
      <c r="I14" s="11">
        <v>63456000</v>
      </c>
      <c r="J14" s="11">
        <v>63456000</v>
      </c>
      <c r="K14" s="11">
        <v>63456000</v>
      </c>
      <c r="L14" s="19">
        <v>63456000</v>
      </c>
      <c r="M14" s="11">
        <v>63456000</v>
      </c>
      <c r="N14" s="11">
        <v>63456000</v>
      </c>
      <c r="O14" s="19">
        <v>60048000</v>
      </c>
      <c r="P14" s="19">
        <v>15000000</v>
      </c>
      <c r="Q14" s="19">
        <v>736000</v>
      </c>
      <c r="R14" s="19"/>
      <c r="S14" s="19">
        <v>583432000</v>
      </c>
      <c r="T14" s="19">
        <v>114584000</v>
      </c>
      <c r="U14" s="57" t="s">
        <v>87</v>
      </c>
    </row>
    <row r="15" spans="1:21">
      <c r="A15" s="4">
        <v>8</v>
      </c>
      <c r="B15" s="2" t="s">
        <v>34</v>
      </c>
      <c r="C15" s="2">
        <v>2</v>
      </c>
      <c r="D15" s="2">
        <v>2</v>
      </c>
      <c r="E15" s="11">
        <v>2359</v>
      </c>
      <c r="F15" s="11">
        <v>35385</v>
      </c>
      <c r="G15" s="11">
        <v>56616000</v>
      </c>
      <c r="H15" s="11">
        <v>56616000</v>
      </c>
      <c r="I15" s="11">
        <v>56616000</v>
      </c>
      <c r="J15" s="11">
        <v>56616000</v>
      </c>
      <c r="K15" s="11">
        <v>56616000</v>
      </c>
      <c r="L15" s="11">
        <v>56616000</v>
      </c>
      <c r="M15" s="11">
        <v>56616000</v>
      </c>
      <c r="N15" s="19">
        <v>56616000</v>
      </c>
      <c r="O15" s="19">
        <v>30549000</v>
      </c>
      <c r="P15" s="19" t="s">
        <v>47</v>
      </c>
      <c r="Q15" s="19"/>
      <c r="R15" s="19"/>
      <c r="S15" s="19">
        <v>483477000</v>
      </c>
      <c r="T15" s="19">
        <v>82583000</v>
      </c>
      <c r="U15" s="57" t="s">
        <v>88</v>
      </c>
    </row>
    <row r="16" spans="1:21">
      <c r="A16" s="4">
        <v>9</v>
      </c>
      <c r="B16" s="2" t="s">
        <v>36</v>
      </c>
      <c r="C16" s="2">
        <v>5</v>
      </c>
      <c r="D16" s="2">
        <v>5</v>
      </c>
      <c r="E16" s="11">
        <v>6383</v>
      </c>
      <c r="F16" s="11">
        <v>95745</v>
      </c>
      <c r="G16" s="11">
        <v>153192000</v>
      </c>
      <c r="H16" s="11">
        <v>153192000</v>
      </c>
      <c r="I16" s="11">
        <v>153192000</v>
      </c>
      <c r="J16" s="11">
        <v>153192000</v>
      </c>
      <c r="K16" s="11">
        <v>153192000</v>
      </c>
      <c r="L16" s="11">
        <v>153192000</v>
      </c>
      <c r="M16" s="11">
        <v>153192000</v>
      </c>
      <c r="N16" s="11">
        <v>153192000</v>
      </c>
      <c r="O16" s="19">
        <v>153192000</v>
      </c>
      <c r="P16" s="19">
        <v>153192000</v>
      </c>
      <c r="Q16" s="19"/>
      <c r="R16" s="19"/>
      <c r="S16" s="19">
        <v>1531920000</v>
      </c>
      <c r="T16" s="19">
        <v>153192000</v>
      </c>
      <c r="U16" s="57" t="s">
        <v>89</v>
      </c>
    </row>
    <row r="17" spans="1:21">
      <c r="A17" s="4">
        <v>10</v>
      </c>
      <c r="B17" s="2" t="s">
        <v>37</v>
      </c>
      <c r="C17" s="2">
        <v>13</v>
      </c>
      <c r="D17" s="2">
        <v>16</v>
      </c>
      <c r="E17" s="11">
        <v>24946</v>
      </c>
      <c r="F17" s="11">
        <v>374190</v>
      </c>
      <c r="G17" s="11">
        <v>598704000</v>
      </c>
      <c r="H17" s="11">
        <v>598704000</v>
      </c>
      <c r="I17" s="11">
        <v>598704000</v>
      </c>
      <c r="J17" s="11">
        <v>598704000</v>
      </c>
      <c r="K17" s="11">
        <v>598704000</v>
      </c>
      <c r="L17" s="11">
        <v>598704000</v>
      </c>
      <c r="M17" s="11">
        <v>598704000</v>
      </c>
      <c r="N17" s="11">
        <v>598704000</v>
      </c>
      <c r="O17" s="19">
        <v>595704000</v>
      </c>
      <c r="P17" s="19">
        <v>363216000</v>
      </c>
      <c r="Q17" s="19"/>
      <c r="R17" s="19"/>
      <c r="S17" s="19">
        <v>5748552000</v>
      </c>
      <c r="T17" s="19">
        <v>811660000</v>
      </c>
      <c r="U17" s="57" t="s">
        <v>91</v>
      </c>
    </row>
    <row r="18" spans="1:21">
      <c r="A18" s="4">
        <v>11</v>
      </c>
      <c r="B18" s="2" t="s">
        <v>38</v>
      </c>
      <c r="C18" s="2">
        <v>12</v>
      </c>
      <c r="D18" s="2">
        <v>30</v>
      </c>
      <c r="E18" s="11">
        <v>20193</v>
      </c>
      <c r="F18" s="11">
        <v>302895</v>
      </c>
      <c r="G18" s="11">
        <v>484632000</v>
      </c>
      <c r="H18" s="11">
        <v>484632000</v>
      </c>
      <c r="I18" s="11">
        <v>484632000</v>
      </c>
      <c r="J18" s="11">
        <v>484632000</v>
      </c>
      <c r="K18" s="11">
        <v>484632000</v>
      </c>
      <c r="L18" s="19">
        <v>476296000</v>
      </c>
      <c r="M18" s="11">
        <v>481440000</v>
      </c>
      <c r="N18" s="11">
        <v>400868000</v>
      </c>
      <c r="O18" s="19">
        <v>315560000</v>
      </c>
      <c r="P18" s="19">
        <v>201157000</v>
      </c>
      <c r="Q18" s="19"/>
      <c r="R18" s="19"/>
      <c r="S18" s="19">
        <v>4298481000</v>
      </c>
      <c r="T18" s="19">
        <v>967855000</v>
      </c>
      <c r="U18" s="57" t="s">
        <v>90</v>
      </c>
    </row>
    <row r="19" spans="1:21" ht="15" thickBot="1">
      <c r="A19" s="42">
        <v>12</v>
      </c>
      <c r="B19" s="8" t="s">
        <v>39</v>
      </c>
      <c r="C19" s="8">
        <v>11</v>
      </c>
      <c r="D19" s="8">
        <v>19</v>
      </c>
      <c r="E19" s="12">
        <v>26652</v>
      </c>
      <c r="F19" s="12">
        <v>399780</v>
      </c>
      <c r="G19" s="12">
        <v>639648000</v>
      </c>
      <c r="H19" s="12">
        <v>639648000</v>
      </c>
      <c r="I19" s="12">
        <v>639648000</v>
      </c>
      <c r="J19" s="12">
        <v>639648000</v>
      </c>
      <c r="K19" s="12">
        <v>639648000</v>
      </c>
      <c r="L19" s="12">
        <v>639648000</v>
      </c>
      <c r="M19" s="20">
        <v>639648000</v>
      </c>
      <c r="N19" s="12">
        <v>631332000</v>
      </c>
      <c r="O19" s="20">
        <v>538616000</v>
      </c>
      <c r="P19" s="20">
        <v>276848000</v>
      </c>
      <c r="Q19" s="20">
        <v>47616000</v>
      </c>
      <c r="R19" s="19">
        <v>39616000</v>
      </c>
      <c r="S19" s="20">
        <v>8011564000</v>
      </c>
      <c r="T19" s="20">
        <v>1011796000</v>
      </c>
      <c r="U19" s="57" t="s">
        <v>92</v>
      </c>
    </row>
    <row r="20" spans="1:21" ht="15.6" thickTop="1" thickBot="1">
      <c r="A20" s="43"/>
      <c r="B20" s="27" t="s">
        <v>23</v>
      </c>
      <c r="C20" s="27">
        <f t="shared" ref="C20:G20" si="4">C13+C14+C15+C16+C17+C18+C19</f>
        <v>62</v>
      </c>
      <c r="D20" s="27">
        <f t="shared" si="4"/>
        <v>136</v>
      </c>
      <c r="E20" s="28">
        <f t="shared" si="4"/>
        <v>109412</v>
      </c>
      <c r="F20" s="28">
        <f t="shared" si="4"/>
        <v>1641180</v>
      </c>
      <c r="G20" s="28">
        <f t="shared" si="4"/>
        <v>2625888000</v>
      </c>
      <c r="H20" s="28">
        <f t="shared" ref="H20" si="5">H13+H14+H15+H16+H17+H18+H19</f>
        <v>2625888000</v>
      </c>
      <c r="I20" s="28">
        <f t="shared" ref="I20" si="6">I13+I14+I15+I16+I17+I18+I19</f>
        <v>2625888000</v>
      </c>
      <c r="J20" s="28">
        <f t="shared" ref="J20" si="7">J13+J14+J15+J16+J17+J18+J19</f>
        <v>2625888000</v>
      </c>
      <c r="K20" s="28">
        <f t="shared" ref="K20" si="8">K13+K14+K15+K16+K17+K18+K19</f>
        <v>2625888000</v>
      </c>
      <c r="L20" s="28">
        <f t="shared" ref="L20:P20" si="9">SUM(L13:L19)</f>
        <v>2611753000</v>
      </c>
      <c r="M20" s="28">
        <f t="shared" ref="M20" si="10">SUM(M13:M19)</f>
        <v>2622696000</v>
      </c>
      <c r="N20" s="28">
        <f t="shared" si="9"/>
        <v>2533808000</v>
      </c>
      <c r="O20" s="28">
        <f t="shared" si="9"/>
        <v>2291870000</v>
      </c>
      <c r="P20" s="28">
        <f t="shared" si="9"/>
        <v>1399064000</v>
      </c>
      <c r="Q20" s="28">
        <f>SUM(Q13:Q19)</f>
        <v>48352000</v>
      </c>
      <c r="R20" s="32">
        <f>SUM(R13:R19)</f>
        <v>39616000</v>
      </c>
      <c r="S20" s="28">
        <f>SUM(S13:S19)</f>
        <v>25676599000</v>
      </c>
      <c r="T20" s="32">
        <f>SUM(T13:T19)</f>
        <v>3881665000</v>
      </c>
      <c r="U20" s="59" t="s">
        <v>93</v>
      </c>
    </row>
    <row r="21" spans="1:21" ht="15" thickTop="1">
      <c r="A21" s="5" t="s">
        <v>25</v>
      </c>
      <c r="B21" s="6" t="s">
        <v>24</v>
      </c>
      <c r="C21" s="6"/>
      <c r="D21" s="6"/>
      <c r="E21" s="6"/>
      <c r="F21" s="13"/>
      <c r="G21" s="14"/>
      <c r="H21" s="6"/>
      <c r="I21" s="6"/>
      <c r="J21" s="6"/>
      <c r="K21" s="6"/>
      <c r="L21" s="13"/>
      <c r="M21" s="13"/>
      <c r="N21" s="13"/>
      <c r="O21" s="13"/>
      <c r="P21" s="13"/>
      <c r="Q21" s="13"/>
      <c r="R21" s="13"/>
      <c r="S21" s="13"/>
      <c r="T21" s="13"/>
      <c r="U21" s="57"/>
    </row>
    <row r="22" spans="1:21">
      <c r="A22" s="10">
        <v>13</v>
      </c>
      <c r="B22" s="9" t="s">
        <v>40</v>
      </c>
      <c r="C22" s="2">
        <v>11</v>
      </c>
      <c r="D22" s="2">
        <v>52</v>
      </c>
      <c r="E22" s="11">
        <v>9566</v>
      </c>
      <c r="F22" s="11">
        <v>143490</v>
      </c>
      <c r="G22" s="11">
        <v>229584000</v>
      </c>
      <c r="H22" s="11">
        <v>229584000</v>
      </c>
      <c r="I22" s="11">
        <v>229584000</v>
      </c>
      <c r="J22" s="11">
        <v>229584000</v>
      </c>
      <c r="K22" s="11">
        <v>229584000</v>
      </c>
      <c r="L22" s="30">
        <v>225910000</v>
      </c>
      <c r="M22" s="11">
        <v>229584000</v>
      </c>
      <c r="N22" s="11">
        <v>196801000</v>
      </c>
      <c r="O22" s="19"/>
      <c r="P22" s="19" t="s">
        <v>47</v>
      </c>
      <c r="Q22" s="19"/>
      <c r="R22" s="19"/>
      <c r="S22" s="19">
        <v>1800215000</v>
      </c>
      <c r="T22" s="19">
        <v>495625000</v>
      </c>
      <c r="U22" s="57" t="s">
        <v>95</v>
      </c>
    </row>
    <row r="23" spans="1:21">
      <c r="A23" s="10">
        <v>14</v>
      </c>
      <c r="B23" s="2" t="s">
        <v>41</v>
      </c>
      <c r="C23" s="2">
        <v>4</v>
      </c>
      <c r="D23" s="2">
        <v>4</v>
      </c>
      <c r="E23" s="11">
        <v>1114</v>
      </c>
      <c r="F23" s="11">
        <v>16710</v>
      </c>
      <c r="G23" s="11">
        <v>26736000</v>
      </c>
      <c r="H23" s="11">
        <v>26736000</v>
      </c>
      <c r="I23" s="11">
        <v>26736000</v>
      </c>
      <c r="J23" s="11">
        <v>26736000</v>
      </c>
      <c r="K23" s="11">
        <v>26736000</v>
      </c>
      <c r="L23" s="11">
        <v>26736000</v>
      </c>
      <c r="M23" s="11">
        <v>26736000</v>
      </c>
      <c r="N23" s="11">
        <v>26736000</v>
      </c>
      <c r="O23" s="11">
        <v>26736000</v>
      </c>
      <c r="P23" s="19">
        <v>7000</v>
      </c>
      <c r="Q23" s="19"/>
      <c r="R23" s="19"/>
      <c r="S23" s="19">
        <v>240631000</v>
      </c>
      <c r="T23" s="19">
        <v>80201000</v>
      </c>
      <c r="U23" s="57" t="s">
        <v>96</v>
      </c>
    </row>
    <row r="24" spans="1:21">
      <c r="A24" s="10">
        <v>15</v>
      </c>
      <c r="B24" s="2" t="s">
        <v>42</v>
      </c>
      <c r="C24" s="2">
        <v>2</v>
      </c>
      <c r="D24" s="2">
        <v>13</v>
      </c>
      <c r="E24" s="11">
        <v>2507</v>
      </c>
      <c r="F24" s="11">
        <v>37605</v>
      </c>
      <c r="G24" s="11">
        <v>60168000</v>
      </c>
      <c r="H24" s="11">
        <v>60168000</v>
      </c>
      <c r="I24" s="11">
        <v>60168000</v>
      </c>
      <c r="J24" s="11">
        <v>60168000</v>
      </c>
      <c r="K24" s="30">
        <v>60168000</v>
      </c>
      <c r="L24" s="30">
        <v>60168000</v>
      </c>
      <c r="M24" s="30">
        <v>60168000</v>
      </c>
      <c r="N24" s="30">
        <v>60168000</v>
      </c>
      <c r="O24" s="30">
        <v>60168000</v>
      </c>
      <c r="P24" s="30">
        <v>46440000</v>
      </c>
      <c r="Q24" s="19">
        <v>28560</v>
      </c>
      <c r="R24" s="19"/>
      <c r="S24" s="19">
        <v>587680560</v>
      </c>
      <c r="T24" s="19">
        <v>73867440</v>
      </c>
      <c r="U24" s="57" t="s">
        <v>97</v>
      </c>
    </row>
    <row r="25" spans="1:21">
      <c r="A25" s="10">
        <v>16</v>
      </c>
      <c r="B25" s="2" t="s">
        <v>43</v>
      </c>
      <c r="C25" s="2">
        <v>8</v>
      </c>
      <c r="D25" s="2">
        <v>45</v>
      </c>
      <c r="E25" s="11">
        <v>11999</v>
      </c>
      <c r="F25" s="11">
        <v>179985</v>
      </c>
      <c r="G25" s="11">
        <v>287976000</v>
      </c>
      <c r="H25" s="11">
        <v>287976000</v>
      </c>
      <c r="I25" s="11">
        <v>287976000</v>
      </c>
      <c r="J25" s="11">
        <v>287976000</v>
      </c>
      <c r="K25" s="11">
        <v>287976000</v>
      </c>
      <c r="L25" s="11">
        <v>287976000</v>
      </c>
      <c r="M25" s="11">
        <v>287976000</v>
      </c>
      <c r="N25" s="11">
        <v>287976000</v>
      </c>
      <c r="O25" s="19">
        <v>276328000</v>
      </c>
      <c r="P25" s="19">
        <v>44041000</v>
      </c>
      <c r="Q25" s="19"/>
      <c r="R25" s="19"/>
      <c r="S25" s="19">
        <v>2624177000</v>
      </c>
      <c r="T25" s="19">
        <v>255423000</v>
      </c>
      <c r="U25" s="57" t="s">
        <v>94</v>
      </c>
    </row>
    <row r="26" spans="1:21">
      <c r="A26" s="10">
        <v>17</v>
      </c>
      <c r="B26" s="2" t="s">
        <v>44</v>
      </c>
      <c r="C26" s="2">
        <v>14</v>
      </c>
      <c r="D26" s="2">
        <v>74</v>
      </c>
      <c r="E26" s="11">
        <v>22828</v>
      </c>
      <c r="F26" s="11">
        <v>342420</v>
      </c>
      <c r="G26" s="11">
        <v>547872000</v>
      </c>
      <c r="H26" s="11">
        <v>547872000</v>
      </c>
      <c r="I26" s="11">
        <v>547872000</v>
      </c>
      <c r="J26" s="11">
        <v>547872000</v>
      </c>
      <c r="K26" s="11">
        <v>547872000</v>
      </c>
      <c r="L26" s="30">
        <v>547872000</v>
      </c>
      <c r="M26" s="11">
        <v>547872000</v>
      </c>
      <c r="N26" s="11">
        <v>524658000</v>
      </c>
      <c r="O26" s="11">
        <v>39806000</v>
      </c>
      <c r="P26" s="11" t="s">
        <v>47</v>
      </c>
      <c r="Q26" s="19"/>
      <c r="R26" s="19"/>
      <c r="S26" s="19">
        <v>4399668000</v>
      </c>
      <c r="T26" s="19">
        <v>1021744000</v>
      </c>
      <c r="U26" s="57" t="s">
        <v>98</v>
      </c>
    </row>
    <row r="27" spans="1:21">
      <c r="A27" s="10">
        <v>18</v>
      </c>
      <c r="B27" s="2" t="s">
        <v>45</v>
      </c>
      <c r="C27" s="2">
        <v>7</v>
      </c>
      <c r="D27" s="2">
        <v>32</v>
      </c>
      <c r="E27" s="11">
        <v>9188</v>
      </c>
      <c r="F27" s="11">
        <v>137820</v>
      </c>
      <c r="G27" s="11">
        <v>220512000</v>
      </c>
      <c r="H27" s="11">
        <v>220512000</v>
      </c>
      <c r="I27" s="11">
        <v>220512000</v>
      </c>
      <c r="J27" s="11">
        <v>220512000</v>
      </c>
      <c r="K27" s="11">
        <v>220512000</v>
      </c>
      <c r="L27" s="30">
        <v>220512000</v>
      </c>
      <c r="M27" s="11">
        <v>196198000</v>
      </c>
      <c r="N27" s="11">
        <v>173624000</v>
      </c>
      <c r="O27" s="19">
        <v>172584000</v>
      </c>
      <c r="P27" s="19">
        <v>84322000</v>
      </c>
      <c r="Q27" s="19"/>
      <c r="R27" s="19"/>
      <c r="S27" s="19">
        <v>1949000000</v>
      </c>
      <c r="T27" s="19">
        <v>237032000</v>
      </c>
      <c r="U27" s="57" t="s">
        <v>99</v>
      </c>
    </row>
    <row r="28" spans="1:21" ht="15" thickBot="1">
      <c r="A28" s="44">
        <v>19</v>
      </c>
      <c r="B28" s="8" t="s">
        <v>46</v>
      </c>
      <c r="C28" s="8">
        <v>14</v>
      </c>
      <c r="D28" s="8">
        <v>75</v>
      </c>
      <c r="E28" s="12">
        <v>18634</v>
      </c>
      <c r="F28" s="12">
        <v>279510</v>
      </c>
      <c r="G28" s="12">
        <v>447216000</v>
      </c>
      <c r="H28" s="12">
        <v>447216000</v>
      </c>
      <c r="I28" s="12">
        <v>447216000</v>
      </c>
      <c r="J28" s="12">
        <v>447216000</v>
      </c>
      <c r="K28" s="12">
        <v>447216000</v>
      </c>
      <c r="L28" s="12">
        <v>447216000</v>
      </c>
      <c r="M28" s="12">
        <v>447216000</v>
      </c>
      <c r="N28" s="12">
        <v>447216000</v>
      </c>
      <c r="O28" s="12">
        <v>311243000</v>
      </c>
      <c r="P28" s="12">
        <v>104810000</v>
      </c>
      <c r="Q28" s="12"/>
      <c r="R28" s="20"/>
      <c r="S28" s="20">
        <v>3993781000</v>
      </c>
      <c r="T28" s="20">
        <v>478379000</v>
      </c>
      <c r="U28" s="57" t="s">
        <v>100</v>
      </c>
    </row>
    <row r="29" spans="1:21" ht="15.6" thickTop="1" thickBot="1">
      <c r="A29" s="45"/>
      <c r="B29" s="23" t="s">
        <v>26</v>
      </c>
      <c r="C29" s="23">
        <f t="shared" ref="C29:G29" si="11">C22+C23+C24+C25+C26+C27+C28</f>
        <v>60</v>
      </c>
      <c r="D29" s="23">
        <f t="shared" si="11"/>
        <v>295</v>
      </c>
      <c r="E29" s="24">
        <f t="shared" si="11"/>
        <v>75836</v>
      </c>
      <c r="F29" s="24">
        <f t="shared" si="11"/>
        <v>1137540</v>
      </c>
      <c r="G29" s="24">
        <f t="shared" si="11"/>
        <v>1820064000</v>
      </c>
      <c r="H29" s="24">
        <f t="shared" ref="H29" si="12">H22+H23+H24+H25+H26+H27+H28</f>
        <v>1820064000</v>
      </c>
      <c r="I29" s="24">
        <f t="shared" ref="I29" si="13">I22+I23+I24+I25+I26+I27+I28</f>
        <v>1820064000</v>
      </c>
      <c r="J29" s="24">
        <f t="shared" ref="J29" si="14">J22+J23+J24+J25+J26+J27+J28</f>
        <v>1820064000</v>
      </c>
      <c r="K29" s="24">
        <f>SUM(K22:K28)</f>
        <v>1820064000</v>
      </c>
      <c r="L29" s="24">
        <f t="shared" ref="L29:O29" si="15">SUM(L22:L28)</f>
        <v>1816390000</v>
      </c>
      <c r="M29" s="24">
        <f>M22+M23+M24+M25+M26+M27+M28</f>
        <v>1795750000</v>
      </c>
      <c r="N29" s="24">
        <f t="shared" si="15"/>
        <v>1717179000</v>
      </c>
      <c r="O29" s="24">
        <f t="shared" si="15"/>
        <v>886865000</v>
      </c>
      <c r="P29" s="25">
        <f>SUM(P22:P28)</f>
        <v>279620000</v>
      </c>
      <c r="Q29" s="25">
        <f>SUM(Q22:Q28)</f>
        <v>28560</v>
      </c>
      <c r="R29" s="33">
        <f>SUM(R22:R28)</f>
        <v>0</v>
      </c>
      <c r="S29" s="33">
        <f>SUM(S22:S28)</f>
        <v>15595152560</v>
      </c>
      <c r="T29" s="33">
        <f>SUM(T22:T28)</f>
        <v>2642271440</v>
      </c>
      <c r="U29" s="60" t="s">
        <v>101</v>
      </c>
    </row>
    <row r="30" spans="1:21" ht="15.6" thickTop="1" thickBot="1">
      <c r="A30" s="38"/>
      <c r="B30" s="23" t="s">
        <v>27</v>
      </c>
      <c r="C30" s="23">
        <f t="shared" ref="C30:G30" si="16">C11+C20+C29</f>
        <v>176</v>
      </c>
      <c r="D30" s="23">
        <f t="shared" si="16"/>
        <v>597</v>
      </c>
      <c r="E30" s="24">
        <f t="shared" si="16"/>
        <v>275431</v>
      </c>
      <c r="F30" s="24">
        <f t="shared" si="16"/>
        <v>4131465</v>
      </c>
      <c r="G30" s="24">
        <f t="shared" si="16"/>
        <v>6610344000</v>
      </c>
      <c r="H30" s="24">
        <f t="shared" ref="H30" si="17">H11+H20+H29</f>
        <v>6610344000</v>
      </c>
      <c r="I30" s="24">
        <f t="shared" ref="I30" si="18">I11+I20+I29</f>
        <v>6610344000</v>
      </c>
      <c r="J30" s="24">
        <f t="shared" ref="J30" si="19">J11+J20+J29</f>
        <v>6610344000</v>
      </c>
      <c r="K30" s="25">
        <f>SUM(K11+K20+K29)</f>
        <v>6610284000</v>
      </c>
      <c r="L30" s="24">
        <f t="shared" ref="L30:N30" si="20">L11+L20+L29</f>
        <v>6564836000</v>
      </c>
      <c r="M30" s="24">
        <f t="shared" si="20"/>
        <v>6391438000</v>
      </c>
      <c r="N30" s="24">
        <f t="shared" si="20"/>
        <v>6181002000</v>
      </c>
      <c r="O30" s="25">
        <f t="shared" ref="O30:P30" si="21">SUM(O11+O20+O29)</f>
        <v>4650926000</v>
      </c>
      <c r="P30" s="25">
        <f t="shared" si="21"/>
        <v>2408565000</v>
      </c>
      <c r="Q30" s="25">
        <f>SUM(Q11+Q20+Q29)</f>
        <v>48380560</v>
      </c>
      <c r="R30" s="25">
        <f>SUM(R11+R20+R29)</f>
        <v>39616000</v>
      </c>
      <c r="S30" s="25">
        <f>SUM(S11+S20+S29)</f>
        <v>60335483560</v>
      </c>
      <c r="T30" s="25">
        <f>SUM(T11+T20+T29)</f>
        <v>9692124440</v>
      </c>
      <c r="U30" s="60" t="s">
        <v>102</v>
      </c>
    </row>
    <row r="31" spans="1:21" ht="15" thickTop="1"/>
    <row r="33" spans="9:19">
      <c r="M33" s="17"/>
      <c r="N33" s="64" t="s">
        <v>103</v>
      </c>
      <c r="O33" s="70"/>
      <c r="P33" s="70"/>
      <c r="Q33" s="35"/>
      <c r="R33" s="17"/>
      <c r="S33" s="17"/>
    </row>
    <row r="34" spans="9:19">
      <c r="I34" s="34"/>
      <c r="M34" s="17"/>
      <c r="N34" s="17"/>
      <c r="O34" s="17"/>
      <c r="P34" s="17"/>
      <c r="Q34" s="17"/>
      <c r="R34" s="17"/>
      <c r="S34" s="17"/>
    </row>
    <row r="35" spans="9:19">
      <c r="M35" s="64" t="s">
        <v>48</v>
      </c>
      <c r="N35" s="70"/>
      <c r="O35" s="70"/>
      <c r="P35" s="70"/>
      <c r="Q35" s="70"/>
      <c r="R35" s="17"/>
      <c r="S35" s="17"/>
    </row>
    <row r="36" spans="9:19">
      <c r="M36" s="17"/>
      <c r="N36" s="17"/>
      <c r="O36" s="18" t="s">
        <v>49</v>
      </c>
      <c r="P36" s="18"/>
      <c r="Q36" s="17"/>
      <c r="R36" s="17"/>
      <c r="S36" s="17"/>
    </row>
    <row r="37" spans="9:19">
      <c r="L37" s="64" t="s">
        <v>50</v>
      </c>
      <c r="M37" s="70"/>
      <c r="N37" s="70"/>
      <c r="O37" s="70"/>
      <c r="P37" s="70"/>
      <c r="Q37" s="70"/>
      <c r="R37" s="70"/>
      <c r="S37" s="36"/>
    </row>
    <row r="39" spans="9:19">
      <c r="O39" s="1" t="s">
        <v>52</v>
      </c>
      <c r="P39" s="1"/>
    </row>
    <row r="41" spans="9:19">
      <c r="N41" s="64" t="s">
        <v>51</v>
      </c>
      <c r="O41" s="70"/>
      <c r="P41" s="70"/>
      <c r="Q41" s="35"/>
    </row>
    <row r="42" spans="9:19">
      <c r="N42" s="63" t="s">
        <v>67</v>
      </c>
      <c r="O42" s="63"/>
      <c r="P42" s="63"/>
    </row>
  </sheetData>
  <mergeCells count="16">
    <mergeCell ref="N41:P41"/>
    <mergeCell ref="N42:P42"/>
    <mergeCell ref="C3:C4"/>
    <mergeCell ref="D3:D4"/>
    <mergeCell ref="E3:E4"/>
    <mergeCell ref="F3:F4"/>
    <mergeCell ref="L37:R37"/>
    <mergeCell ref="A1:T1"/>
    <mergeCell ref="G3:R3"/>
    <mergeCell ref="U3:U4"/>
    <mergeCell ref="N33:P33"/>
    <mergeCell ref="M35:Q35"/>
    <mergeCell ref="B3:B4"/>
    <mergeCell ref="A3:A4"/>
    <mergeCell ref="S3:S4"/>
    <mergeCell ref="T3:T4"/>
  </mergeCells>
  <pageMargins left="0.7" right="0.7" top="0.75" bottom="0.75" header="0.3" footer="0.3"/>
  <pageSetup paperSize="5" scale="6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REKAP RASKIN 2016</vt:lpstr>
      <vt:lpstr>Raskin 13 &amp; 14</vt:lpstr>
      <vt:lpstr>REAL PMBYR HPB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2016-11-30T01:21:04Z</cp:lastPrinted>
  <dcterms:created xsi:type="dcterms:W3CDTF">2015-03-12T02:46:02Z</dcterms:created>
  <dcterms:modified xsi:type="dcterms:W3CDTF">2017-06-09T01:18:19Z</dcterms:modified>
</cp:coreProperties>
</file>